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600元以内项目计划初稿" sheetId="10" r:id="rId1"/>
    <sheet name="各乡镇拟安排资金" sheetId="7" r:id="rId2"/>
    <sheet name="码市镇" sheetId="1" r:id="rId3"/>
    <sheet name="小圩壮族乡" sheetId="2" r:id="rId4"/>
    <sheet name="沱江镇" sheetId="3" r:id="rId5"/>
    <sheet name="涔天河镇" sheetId="4" r:id="rId6"/>
    <sheet name="水口镇" sheetId="5" r:id="rId7"/>
    <sheet name="涛圩镇" sheetId="8" r:id="rId8"/>
    <sheet name="Sheet1" sheetId="11" r:id="rId9"/>
  </sheets>
  <definedNames>
    <definedName name="_xlnm._FilterDatabase" localSheetId="2" hidden="1">码市镇!$A$2:$P$17</definedName>
    <definedName name="_xlnm._FilterDatabase" localSheetId="0" hidden="1">'600元以内项目计划初稿'!#REF!</definedName>
    <definedName name="_xlnm.Print_Area" localSheetId="2">码市镇!$A$1:$P$17</definedName>
    <definedName name="_xlnm.Print_Area" localSheetId="3">小圩壮族乡!$A$1:$P$22</definedName>
    <definedName name="_xlnm.Print_Titles" localSheetId="3">小圩壮族乡!$1:$2</definedName>
    <definedName name="_xlnm.Print_Area" localSheetId="5">涔天河镇!$A$1:$O$11</definedName>
    <definedName name="_xlnm.Print_Area" localSheetId="6">水口镇!$A$1:$P$15</definedName>
    <definedName name="_xlnm.Print_Titles" localSheetId="6">水口镇!$1:$2</definedName>
    <definedName name="_xlnm.Print_Titles" localSheetId="2">码市镇!$1:$2</definedName>
    <definedName name="_xlnm.Print_Area" localSheetId="4">沱江镇!$A$1:$P$17</definedName>
    <definedName name="_xlnm.Print_Titles" localSheetId="0">'600元以内项目计划初稿'!$2:$2</definedName>
    <definedName name="_xlnm.Print_Area" localSheetId="0">'600元以内项目计划初稿'!$A$1:$P$10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<sst xmlns="http://schemas.openxmlformats.org/spreadsheetml/2006/main" count="810" uniqueCount="392">
  <si>
    <t>江华瑶族自治县2026年第一批大中型水库移民后期扶持项目计划表</t>
  </si>
  <si>
    <t>序号</t>
  </si>
  <si>
    <t>项目名称</t>
  </si>
  <si>
    <t>乡镇</t>
  </si>
  <si>
    <t>移民村</t>
  </si>
  <si>
    <t>项目大类</t>
  </si>
  <si>
    <t>建设性质</t>
  </si>
  <si>
    <t>项目内容</t>
  </si>
  <si>
    <t>投资金额（万元）</t>
  </si>
  <si>
    <t>计划移民资金（万元）</t>
  </si>
  <si>
    <t>地方配套（万元）</t>
  </si>
  <si>
    <t>初审</t>
  </si>
  <si>
    <t>建设规模</t>
  </si>
  <si>
    <t>建设规模单位</t>
  </si>
  <si>
    <t>受益移民（人）</t>
  </si>
  <si>
    <t>绩效目标</t>
  </si>
  <si>
    <t>备注</t>
  </si>
  <si>
    <t>江华县移民直补资金发放</t>
  </si>
  <si>
    <t>江华县</t>
  </si>
  <si>
    <t>各移民村</t>
  </si>
  <si>
    <t>直补资金</t>
  </si>
  <si>
    <t>涔天河扩建工程水库移民600元/人*20613人 ，老水库移民300元/人*610人。</t>
  </si>
  <si>
    <t>0</t>
  </si>
  <si>
    <t>人次</t>
  </si>
  <si>
    <t>江华县移民职业教育培训项目</t>
  </si>
  <si>
    <t>培训</t>
  </si>
  <si>
    <t>江华职中在读中职一、二年级约317人次，秋季入职新生约113人次，外地职业学校约70人次及自主培训等。</t>
  </si>
  <si>
    <t>500人</t>
  </si>
  <si>
    <t>江华县春节慰问及移民子女升学奖励</t>
  </si>
  <si>
    <t>其他</t>
  </si>
  <si>
    <t>用于农村移民子女升学奖励及困难移民春节慰问。</t>
  </si>
  <si>
    <t>沱江镇思源、为人社区人居环境整治</t>
  </si>
  <si>
    <t>沱江镇</t>
  </si>
  <si>
    <t>思源、为人社区</t>
  </si>
  <si>
    <t>人居环境整治</t>
  </si>
  <si>
    <t>改建</t>
  </si>
  <si>
    <t>一、思源社区：
1.思源社区5人制足球场需更换破损草地、2个球门拦球网、2M*2.5M的铁丝网共计35块；
2.思源社区周边路面约1200㎡、为人社区周边路面约981㎡白改黑；
3.思源社区新建停车坪，回填土方约800m³，建设挡土墙58m³，地面硬化约500㎡；
4.思源社区沟盖板、楼道灯、小区广场灯、长鼓灯、马头墙、安置房屋伸缩缝等公用设施维修及更换。
二、为人社区：
1.建设为人社区体育场所15米*6米便民桥，配套建设透水砖生态车位约120㎡、足球场护栏约360㎡、篮球场护栏约350㎡，地面硬化约280㎡；
2.楼梯单元墙面维修整改：每个单元约175平方米*88个单元约15400平方米；
3.雨污管网扩容提质改造：对华鑫路、古泉路、南二区管道扩容；对移民安置点进行雨污分流改造及污水管网改造
4.社区绿化提质改造
5.安装太阳能路灯约150盏。</t>
  </si>
  <si>
    <t>宗</t>
  </si>
  <si>
    <t>美化移民生活环境，提高移民生活质量</t>
  </si>
  <si>
    <t>涔天河镇移民烤烟产业配套设施建设</t>
  </si>
  <si>
    <t>涔天河镇</t>
  </si>
  <si>
    <t>东田社区、涔天河社区</t>
  </si>
  <si>
    <t>移民增收致富</t>
  </si>
  <si>
    <t>新建</t>
  </si>
  <si>
    <t>将现有部分老旧、无法正常使用的烤烟房拆除，新建烤烟房60座</t>
  </si>
  <si>
    <t>座</t>
  </si>
  <si>
    <t>新建烤烟房60座</t>
  </si>
  <si>
    <t>烤烟事务中心提供资金支持180万</t>
  </si>
  <si>
    <t>水口镇文明社区食用玫瑰产业发展提质</t>
  </si>
  <si>
    <t>水口镇</t>
  </si>
  <si>
    <t>文明社区</t>
  </si>
  <si>
    <t>建设玫瑰育苗基地3000平方米（含育苗大棚、滴灌系统、通风系统、控温系统等设施）。</t>
  </si>
  <si>
    <t>㎡</t>
  </si>
  <si>
    <t>增加村集体经济</t>
  </si>
  <si>
    <t>码市镇冯源社区人居环境整治</t>
  </si>
  <si>
    <t>码市镇</t>
  </si>
  <si>
    <t>冯源社区</t>
  </si>
  <si>
    <r>
      <rPr>
        <sz val="16"/>
        <rFont val="宋体"/>
        <charset val="134"/>
      </rPr>
      <t xml:space="preserve">
</t>
    </r>
    <r>
      <rPr>
        <sz val="16"/>
        <color theme="1"/>
        <rFont val="宋体"/>
        <charset val="134"/>
      </rPr>
      <t>1.冯源社区草皮补种约</t>
    </r>
    <r>
      <rPr>
        <sz val="16"/>
        <color theme="1"/>
        <rFont val="仿宋_GB2312"/>
        <charset val="134"/>
      </rPr>
      <t>1328㎡；</t>
    </r>
    <r>
      <rPr>
        <sz val="16"/>
        <color theme="1"/>
        <rFont val="宋体"/>
        <charset val="134"/>
      </rPr>
      <t xml:space="preserve">
2.50cm</t>
    </r>
    <r>
      <rPr>
        <sz val="16"/>
        <color theme="1"/>
        <rFont val="仿宋_GB2312"/>
        <charset val="134"/>
      </rPr>
      <t>景观树苗补种（红继木、红叶石楠、杜鹃）约1528㎡；</t>
    </r>
    <r>
      <rPr>
        <sz val="16"/>
        <color theme="1"/>
        <rFont val="宋体"/>
        <charset val="134"/>
      </rPr>
      <t xml:space="preserve">
3.</t>
    </r>
    <r>
      <rPr>
        <sz val="16"/>
        <color theme="1"/>
        <rFont val="仿宋_GB2312"/>
        <charset val="134"/>
      </rPr>
      <t>地面硬化约610㎡；
4.</t>
    </r>
    <r>
      <rPr>
        <sz val="16"/>
        <color theme="1"/>
        <rFont val="宋体"/>
        <charset val="134"/>
      </rPr>
      <t>便民洗衣平台硬化约80㎡</t>
    </r>
    <r>
      <rPr>
        <sz val="16"/>
        <rFont val="宋体"/>
        <charset val="134"/>
      </rPr>
      <t xml:space="preserve">
5.菜地整平、分箱约3000㎡；
6.篮球场升级改造（地垫铺设、防护网增添）；
7.公共厕所建设约60㎡及相关配套两盏太阳能路灯。
</t>
    </r>
  </si>
  <si>
    <t>合计</t>
  </si>
  <si>
    <r>
      <rPr>
        <sz val="10"/>
        <rFont val="宋体"/>
        <charset val="134"/>
      </rPr>
      <t>附件</t>
    </r>
    <r>
      <rPr>
        <sz val="10"/>
        <rFont val="Arial"/>
        <charset val="0"/>
      </rPr>
      <t>1</t>
    </r>
  </si>
  <si>
    <t>2026年后扶项目计划预控数</t>
  </si>
  <si>
    <t>600以内</t>
  </si>
  <si>
    <t>600以外</t>
  </si>
  <si>
    <t>直补</t>
  </si>
  <si>
    <t>培训资金</t>
  </si>
  <si>
    <t>分配项目资金</t>
  </si>
  <si>
    <t>人口数</t>
  </si>
  <si>
    <t>人口占比</t>
  </si>
  <si>
    <t>涛圩镇</t>
  </si>
  <si>
    <t>小圩壮族乡</t>
  </si>
  <si>
    <t>2026年资金到位情况：到县资金2134.56万元，拟安排直补资金1254.84万元，培训资金300万元，春节慰问及移民子女升学奖励40万，剩余539.72万元资金用于移民后扶项目建设。</t>
  </si>
  <si>
    <t>2026年江华县移民后扶项目计划申报表</t>
  </si>
  <si>
    <t>优先排序</t>
  </si>
  <si>
    <t>项目内容（项目实施内容要详细，单价要清楚）</t>
  </si>
  <si>
    <t>大柳村小农水渠道建设项目</t>
  </si>
  <si>
    <t>大柳村</t>
  </si>
  <si>
    <t>农田水利设施</t>
  </si>
  <si>
    <r>
      <rPr>
        <sz val="10"/>
        <color rgb="FF000000"/>
        <rFont val="仿宋_GB2312"/>
        <charset val="134"/>
      </rPr>
      <t>新建水渠400米，宽3米，高1.5米，长400米，位于大坪</t>
    </r>
    <r>
      <rPr>
        <sz val="10"/>
        <color rgb="FF000000"/>
        <rFont val="宋体"/>
        <charset val="134"/>
      </rPr>
      <t>岒</t>
    </r>
    <r>
      <rPr>
        <sz val="10"/>
        <color rgb="FF000000"/>
        <rFont val="仿宋_GB2312"/>
        <charset val="134"/>
      </rPr>
      <t>主水渠</t>
    </r>
  </si>
  <si>
    <t>米</t>
  </si>
  <si>
    <t>解决200亩水田用水</t>
  </si>
  <si>
    <t>小农水</t>
  </si>
  <si>
    <t>冯源社区社区美化升级改造项目</t>
  </si>
  <si>
    <t>维修</t>
  </si>
  <si>
    <r>
      <rPr>
        <sz val="10"/>
        <rFont val="仿宋_GB2312"/>
        <charset val="134"/>
      </rPr>
      <t>广场：
1、死木更换40棵500元/棵，合计2万元
2、小苗添补600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，80元/平方米，合计4.8万元
3、硬化200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，120元/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，合计2.4万
4、篮球场升级改造（地垫铺设、防护网增添）28万
5、路灯、健身器材、公共设施维护10万元
6、污水管道疏通10万元
共计57.2万
冯柳大道：
1、人行道踩板砖铺设2100平方米，120元/平方米，合计25.2万
2、人行道路沿石铺设1400米，80元/米，合计11.2万
3、小苗绿化700平方米，80元/平方米，合计5.6万
4、红叶石楠球木100球，300元/球，合计3万
共计45万</t>
    </r>
  </si>
  <si>
    <t>民主村水毁道路维修项目</t>
  </si>
  <si>
    <t>民主村</t>
  </si>
  <si>
    <t>基础设施建设</t>
  </si>
  <si>
    <t>民主冲、坪冲共水毁道路维修14处</t>
  </si>
  <si>
    <t>处</t>
  </si>
  <si>
    <t>解决村民生产生活出行安全</t>
  </si>
  <si>
    <t>码市镇田沟村河道清理道路提升项目</t>
  </si>
  <si>
    <t>田沟村</t>
  </si>
  <si>
    <r>
      <rPr>
        <sz val="10"/>
        <rFont val="仿宋_GB2312"/>
        <charset val="134"/>
      </rPr>
      <t>在泮冲组主入口处建设一条长500米、宽3.5米、厚0.15米道路，路基回填1400m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， 路基一侧修建护堤长500米，宽0.6米、高3.5米。</t>
    </r>
  </si>
  <si>
    <t>解决3个村民小组350人出行安全及汛期受涔天河库区河水倒灌不受影响</t>
  </si>
  <si>
    <t>码市镇西流村特色瑶药培育项目</t>
  </si>
  <si>
    <t>西流村</t>
  </si>
  <si>
    <t>移民产业转型升级</t>
  </si>
  <si>
    <t>大屋组.新田埂组.新建特色瑶药麦冬、草珊瑚培育基地30亩及完善相关配套设施。产业路长3000米.宽3.5米.</t>
  </si>
  <si>
    <t>增加村民收入，提供就业岗</t>
  </si>
  <si>
    <t>增加村集体收入</t>
  </si>
  <si>
    <t>大柳村产业路建设项目</t>
  </si>
  <si>
    <t>新建产业路，位于林场路口进分口每边200米，共计600米长，厚20厘米宽2.5米</t>
  </si>
  <si>
    <t>解决村民安全生产</t>
  </si>
  <si>
    <t>冯源社区新建蔬菜大棚项目</t>
  </si>
  <si>
    <t xml:space="preserve">1、场坪清理2600平方米，10元/平方米，合计2.6万
2、蔬菜大棚3个，800平方米，180元/平方米，合计45万
3、周围人行道硬化200平方米，120元/平方米，合计2.4万
4、自来水管道铺设800米，合计2万共计52万
</t>
  </si>
  <si>
    <t>民主村停车位建设项目</t>
  </si>
  <si>
    <t>公共服务设施</t>
  </si>
  <si>
    <t>村委会门口新建客车停车位8个</t>
  </si>
  <si>
    <t>个</t>
  </si>
  <si>
    <t>解决游客停车方便</t>
  </si>
  <si>
    <t>码市镇田沟村自来水工程项目</t>
  </si>
  <si>
    <r>
      <rPr>
        <sz val="10"/>
        <color rgb="FF000000"/>
        <rFont val="宋体"/>
        <charset val="134"/>
      </rPr>
      <t>蕉叶组新建蓄水池（3米X3米X2米）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个，引水管</t>
    </r>
    <r>
      <rPr>
        <sz val="10"/>
        <color rgb="FF000000"/>
        <rFont val="Times New Roman"/>
        <charset val="134"/>
      </rPr>
      <t>2500</t>
    </r>
    <r>
      <rPr>
        <sz val="10"/>
        <color rgb="FF000000"/>
        <rFont val="宋体"/>
        <charset val="134"/>
      </rPr>
      <t>米；黄塘组蓄水池（3米X3米X2米）一个，引水管1200米。</t>
    </r>
  </si>
  <si>
    <t>解决蕉叶、黄塘两个村民小组因干旱季节性缺水问题</t>
  </si>
  <si>
    <t>西流村水毁道路维修项目</t>
  </si>
  <si>
    <t>水毁道路维修3处，（一）苦竹冲组路基修复.长16米.宽3.5米.高10米。（二）西流口组路基修复2处 .一； 长35米.高18米.宽0.8米。二； 长30米.高18米.宽0.8米。</t>
  </si>
  <si>
    <t>民主村旅游钢索吊桥建设项目</t>
  </si>
  <si>
    <t>坪冲口至新铺组新建钢索桥长500米、宽2米</t>
  </si>
  <si>
    <t>帮助旅游发展</t>
  </si>
  <si>
    <t>码市镇田沟村特色瑶药培育项目</t>
  </si>
  <si>
    <t>种植药材四叶参、大叶玉竹20亩</t>
  </si>
  <si>
    <t>亩</t>
  </si>
  <si>
    <t>增加村集体经济收入，解决一部分劳动力临时就业巩固家庭收入</t>
  </si>
  <si>
    <t>民主村旅游标识标牌等旅游设施建设项目</t>
  </si>
  <si>
    <t>新建民主村旅游标识标牌等旅游设施建设</t>
  </si>
  <si>
    <t>帮助旅游发展，帮助村民农产品销售，增加村集体经济收入。</t>
  </si>
  <si>
    <t>码市镇田沟村道路护坡维护工程项目</t>
  </si>
  <si>
    <t>白石组路段水毁路基护坡维修长40米、宽0.8米、高5.5米（基础回填20立方米）</t>
  </si>
  <si>
    <t>有效解决白石组19户75人生产生活交通通行安全</t>
  </si>
  <si>
    <t>民主村公厕建设项目</t>
  </si>
  <si>
    <t>民主口码头新建公厕20平方米</t>
  </si>
  <si>
    <t>平方米</t>
  </si>
  <si>
    <t>解决游客出行方便</t>
  </si>
  <si>
    <t>江华县小圩壮族乡2026年移民后扶项目计划申报表</t>
  </si>
  <si>
    <t>青草岭岗社区基础设施维修项目</t>
  </si>
  <si>
    <t>青草岭岗社区</t>
  </si>
  <si>
    <t>安置点1500米污水管网疏通清淤、5500米散水明沟的清淤清理；绿化维护；北区篮球场维修；2300米道路交通标线画线；散水明沟盖板更换；路灯等配套基础设施维护等。</t>
  </si>
  <si>
    <t>改善人居环境，提升移民安置点群众生活品质</t>
  </si>
  <si>
    <t>光伏发电项目</t>
  </si>
  <si>
    <t>小圩社区</t>
  </si>
  <si>
    <t>小圩社区各片区原活动中心屋顶分布式光伏，新建50KW光伏</t>
  </si>
  <si>
    <t>KW</t>
  </si>
  <si>
    <t>可通项目建设，可增加移民村集体经济收入</t>
  </si>
  <si>
    <t>大坪村</t>
  </si>
  <si>
    <t>大坪村村内厂棚铺盖330㎡光伏，82.5kw。</t>
  </si>
  <si>
    <t>600平方米</t>
  </si>
  <si>
    <t>移民村产业道路修建</t>
  </si>
  <si>
    <t>生产道路建设</t>
  </si>
  <si>
    <t>产业道路建设1500米，3.5米宽，20公分米厚；场坪硬化600平方米</t>
  </si>
  <si>
    <t>通过项目建设，可带动移民50户以上250人发展产业，可流转土地100亩。</t>
  </si>
  <si>
    <t>寨脚村</t>
  </si>
  <si>
    <t>产业道路长850米，宽3米，高0.18米</t>
  </si>
  <si>
    <t>m</t>
  </si>
  <si>
    <t>通过项目建设，可带动村民80户以上380人发展产业，可流转土地200亩。</t>
  </si>
  <si>
    <t>崇江村</t>
  </si>
  <si>
    <t>冷水冲新建机耕道3米宽，800米长</t>
  </si>
  <si>
    <t>3米宽，800米长</t>
  </si>
  <si>
    <t>修建机耕道后方便老百姓发展产业</t>
  </si>
  <si>
    <t>黄绿村</t>
  </si>
  <si>
    <r>
      <rPr>
        <sz val="9"/>
        <rFont val="宋体"/>
        <charset val="0"/>
      </rPr>
      <t>1.机耕道长250米*1.5米宽  2.土地平整3000</t>
    </r>
    <r>
      <rPr>
        <sz val="9"/>
        <rFont val="SimSun"/>
        <charset val="0"/>
      </rPr>
      <t>㎡，污水沟</t>
    </r>
    <r>
      <rPr>
        <sz val="9"/>
        <rFont val="宋体"/>
        <charset val="0"/>
      </rPr>
      <t>200米</t>
    </r>
  </si>
  <si>
    <t>1.机耕道长235米*1.5米宽  2.土地平整3000㎡，污水沟200米</t>
  </si>
  <si>
    <t>㎡/m</t>
  </si>
  <si>
    <t xml:space="preserve">改善本村产业发展条件，受益人口约620。
</t>
  </si>
  <si>
    <t>移民村小农水渠道建设</t>
  </si>
  <si>
    <t>清塘村</t>
  </si>
  <si>
    <t>清塘1.3.5.6.7组灌溉渠新建1700米，40*40</t>
  </si>
  <si>
    <t>灌溉渠新建2200米</t>
  </si>
  <si>
    <t>61户214人</t>
  </si>
  <si>
    <t>通过项目
建设，增加约250亩农田灌溉蓄水能力，便于村民生产生活保。</t>
  </si>
  <si>
    <t>长900米，30*30的灌溉水渠开挖及新建</t>
  </si>
  <si>
    <t xml:space="preserve"> </t>
  </si>
  <si>
    <t>通过项目建设，增加约100亩农田灌溉蓄水能力，便于村民生产生活。</t>
  </si>
  <si>
    <t>荆村前面洞河堤建设</t>
  </si>
  <si>
    <t>荆村</t>
  </si>
  <si>
    <t>新建河堤长160米，高3米，顶面0.6米，底面1.5米，浆砌石的河堤</t>
  </si>
  <si>
    <t>新建河堤长160米</t>
  </si>
  <si>
    <t>改善移民人居环境生产生活条件，保障村民生命财产安全。</t>
  </si>
  <si>
    <t>排洪渠建设项目</t>
  </si>
  <si>
    <t>乡道边新建排洪渠（60×60），1800米</t>
  </si>
  <si>
    <t>排污渠（40×40），长1800米</t>
  </si>
  <si>
    <t>强化防汛抗旱处置能力，保障村民生命财产安全</t>
  </si>
  <si>
    <t>黄绿村7、8组排洪渠160米、高2米、宽2.5至3米</t>
  </si>
  <si>
    <t>排洪渠160米、高2米、宽2.5至3米</t>
  </si>
  <si>
    <t>强化防汛抗旱处置能力，保障村民生命财产安全受益人口320人</t>
  </si>
  <si>
    <t>小圩老街河边安全防护建设项目</t>
  </si>
  <si>
    <t>基础设施</t>
  </si>
  <si>
    <t>小圩老街河边路面硬化长400米，宽3米，0.15米厚，C25混凝土；安装仿木纹水泥安全护栏长400米，高1.2米。</t>
  </si>
  <si>
    <t>移民村道路硬化建设</t>
  </si>
  <si>
    <t>村内巷道硬化长900米.宽3米.高0.18</t>
  </si>
  <si>
    <t>长900米.宽3米.高0.18巷道硬化</t>
  </si>
  <si>
    <t>改善人居环境，提升交通便利性，提升村民生活指数</t>
  </si>
  <si>
    <t>村组道路及部分巷道硬化2200平方</t>
  </si>
  <si>
    <t>硬化2000平方</t>
  </si>
  <si>
    <t>荆村污水、雨水管道疏通及建设</t>
  </si>
  <si>
    <t>荆村雨水管道疏通1公里，污水管道疏通及建设</t>
  </si>
  <si>
    <r>
      <rPr>
        <sz val="9"/>
        <rFont val="宋体"/>
        <charset val="0"/>
      </rPr>
      <t>荆村雨水管道疏通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公里，污水管道疏通及检测</t>
    </r>
  </si>
  <si>
    <t>KM</t>
  </si>
  <si>
    <t>改善人居环境，提升村民生活品质</t>
  </si>
  <si>
    <t>清塘水厂管网改造</t>
  </si>
  <si>
    <t xml:space="preserve">清塘村
</t>
  </si>
  <si>
    <t>对用清塘水厂自来水的清塘村及周边村7km水厂主管进行改造</t>
  </si>
  <si>
    <t>7km水管改造</t>
  </si>
  <si>
    <t>原自来水管网老化，漏水严重，该项目实施可解决清塘片区约3600人饮水安全。</t>
  </si>
  <si>
    <t>清塘村人居环境整治</t>
  </si>
  <si>
    <t>村容村貌提升</t>
  </si>
  <si>
    <t>安全护栏安装650米；土地平整铺设踩板砖500平方；晒谷坪硬化、菜园归片等</t>
  </si>
  <si>
    <t>改善人居环境，保障村民生命财产安全，提升村民生活指数</t>
  </si>
  <si>
    <t xml:space="preserve">         </t>
  </si>
  <si>
    <t>小圩社区人居环境整治</t>
  </si>
  <si>
    <t xml:space="preserve">小圩社区
</t>
  </si>
  <si>
    <t>晒谷坪硬化2000平方、1000米雨污水管网改造，100米安全防护栏安装；垃圾清理清运。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</si>
  <si>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</si>
  <si>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改善移民人居环境生产生活条件，提升移民生活指数。</t>
  </si>
  <si>
    <t>合    计</t>
  </si>
  <si>
    <t xml:space="preserve">          </t>
  </si>
  <si>
    <t xml:space="preserve">                                                </t>
  </si>
  <si>
    <t xml:space="preserve">                     </t>
  </si>
  <si>
    <t>楼梯窗口防护网建设</t>
  </si>
  <si>
    <t>沱江</t>
  </si>
  <si>
    <t>思源社区</t>
  </si>
  <si>
    <t>四个水库移民小区共147个单元，4-6楼窗口。</t>
  </si>
  <si>
    <t>提供移民群众提供安全保障，改善群众居住安全</t>
  </si>
  <si>
    <t>北二区41栋旁边护提晾晒场</t>
  </si>
  <si>
    <t>公共设施</t>
  </si>
  <si>
    <t>清表550平方米、挖方填方825立方米、场平550平方米，毛石挡土墙57.38立方米30*30明沟90米，不锈钢栏杆45米。</t>
  </si>
  <si>
    <t>进一步提高便民服务，提供安全晾晒场地，提升群众满意度</t>
  </si>
  <si>
    <t>社区小区足球场维修</t>
  </si>
  <si>
    <t>改造</t>
  </si>
  <si>
    <t>5人制足球场1050平方米草地换新，2个球门拦球网，更换2M*2.5M铁丝网35块</t>
  </si>
  <si>
    <t>丰富移民群众生活文化，提高群众满意度</t>
  </si>
  <si>
    <t>社区周边道路白改黑</t>
  </si>
  <si>
    <t>社区综合服务楼周边道路2000平方米白改黑</t>
  </si>
  <si>
    <t>解决基础设施问题，提高群众满意度</t>
  </si>
  <si>
    <t>为人社区服务中心</t>
  </si>
  <si>
    <t>为人社区</t>
  </si>
  <si>
    <t>一栋</t>
  </si>
  <si>
    <t>养老服务中心、义工礼堂、图书室、建身室、卫生室等2000平方米。</t>
  </si>
  <si>
    <t>栋</t>
  </si>
  <si>
    <t>为移民居就业、创业、居家养老服务等6000人</t>
  </si>
  <si>
    <t>为人社区人居环境整治</t>
  </si>
  <si>
    <t>人居环境综合整治</t>
  </si>
  <si>
    <t>小区内人居环境整治</t>
  </si>
  <si>
    <t>垃圾停放点维修6处、化粪池清理、污水管网疏通清理约1000米，污水管网改造约500米。</t>
  </si>
  <si>
    <r>
      <rPr>
        <sz val="10"/>
        <rFont val="宋体"/>
        <charset val="0"/>
      </rPr>
      <t>为</t>
    </r>
    <r>
      <rPr>
        <sz val="10"/>
        <rFont val="Arial"/>
        <charset val="0"/>
      </rPr>
      <t>3600</t>
    </r>
    <r>
      <rPr>
        <sz val="10"/>
        <rFont val="宋体"/>
        <charset val="0"/>
      </rPr>
      <t>移民提供干净整洁安全的居住环境</t>
    </r>
  </si>
  <si>
    <t>为人社区公共设施维护</t>
  </si>
  <si>
    <t>小区内公共设施维护</t>
  </si>
  <si>
    <t>文体设施维护</t>
  </si>
  <si>
    <t>为人社区充电桩</t>
  </si>
  <si>
    <t>充电桩5座</t>
  </si>
  <si>
    <r>
      <rPr>
        <sz val="10"/>
        <rFont val="Arial"/>
        <charset val="0"/>
      </rPr>
      <t>5</t>
    </r>
    <r>
      <rPr>
        <sz val="10"/>
        <rFont val="宋体"/>
        <charset val="0"/>
      </rPr>
      <t>处</t>
    </r>
  </si>
  <si>
    <r>
      <rPr>
        <sz val="10"/>
        <rFont val="宋体"/>
        <charset val="0"/>
      </rPr>
      <t>方便</t>
    </r>
    <r>
      <rPr>
        <sz val="10"/>
        <rFont val="Arial"/>
        <charset val="0"/>
      </rPr>
      <t>3600</t>
    </r>
    <r>
      <rPr>
        <sz val="10"/>
        <rFont val="宋体"/>
        <charset val="0"/>
      </rPr>
      <t>移民充电、增加社区收入</t>
    </r>
  </si>
  <si>
    <t>为人社区连接晒谷坪便民桥</t>
  </si>
  <si>
    <t>建设15米*6米的便民桥一座</t>
  </si>
  <si>
    <t>15米*6米</t>
  </si>
  <si>
    <t>提高居民生活品质。</t>
  </si>
  <si>
    <t>5、6、10可合并</t>
  </si>
  <si>
    <t>为人社区办公楼周围路面白改黑</t>
  </si>
  <si>
    <t>981平方米</t>
  </si>
  <si>
    <t>方便移民群众办事</t>
  </si>
  <si>
    <t>为人社区购买太阳能路灯</t>
  </si>
  <si>
    <t>120盏</t>
  </si>
  <si>
    <t>盏</t>
  </si>
  <si>
    <t>方便移民出行。</t>
  </si>
  <si>
    <r>
      <rPr>
        <sz val="10"/>
        <rFont val="宋体"/>
        <charset val="0"/>
      </rPr>
      <t>为人社区承包经营油茶2</t>
    </r>
    <r>
      <rPr>
        <sz val="10"/>
        <rFont val="Arial"/>
        <charset val="0"/>
      </rPr>
      <t>000</t>
    </r>
    <r>
      <rPr>
        <sz val="10"/>
        <rFont val="宋体"/>
        <charset val="0"/>
      </rPr>
      <t>亩</t>
    </r>
  </si>
  <si>
    <t>现代种养业</t>
  </si>
  <si>
    <r>
      <rPr>
        <sz val="10"/>
        <rFont val="宋体"/>
        <charset val="0"/>
      </rPr>
      <t>承包经营油茶2</t>
    </r>
    <r>
      <rPr>
        <sz val="10"/>
        <rFont val="Arial"/>
        <charset val="0"/>
      </rPr>
      <t>000</t>
    </r>
    <r>
      <rPr>
        <sz val="10"/>
        <rFont val="宋体"/>
        <charset val="0"/>
      </rPr>
      <t>亩</t>
    </r>
  </si>
  <si>
    <t>预计每年增加集体经济收入40万元、解决部分移民就业收入约120万元</t>
  </si>
  <si>
    <t>为人社区更换沟盖板</t>
  </si>
  <si>
    <t>500米</t>
  </si>
  <si>
    <t>（42cm*72cm）300米、24CM*42CM)200米</t>
  </si>
  <si>
    <t>环境美观、解除安全风险</t>
  </si>
  <si>
    <t>为人社区体育场防护栏、及护坡建设、体育场周边生态停车位建设</t>
  </si>
  <si>
    <t>体育场所周边的配套生态车位、足球场护栏等建设</t>
  </si>
  <si>
    <t>双顾村路灯</t>
  </si>
  <si>
    <t>双顾村</t>
  </si>
  <si>
    <t>民生实事</t>
  </si>
  <si>
    <t>双顾村路灯165盏，单价1800元一盏</t>
  </si>
  <si>
    <t>2026年移民后期扶持项目申报表</t>
  </si>
  <si>
    <t>涔天河社区化粪池清理</t>
  </si>
  <si>
    <t>涔天河社区</t>
  </si>
  <si>
    <t>化粪池清理20座</t>
  </si>
  <si>
    <t>2022年以来没有清理过</t>
  </si>
  <si>
    <t>东田社区产业道路修建</t>
  </si>
  <si>
    <t>东田社区</t>
  </si>
  <si>
    <t>产业发展</t>
  </si>
  <si>
    <t>新建产业道路700m*4.5m</t>
  </si>
  <si>
    <t>700m*4.5m</t>
  </si>
  <si>
    <t>保障300人安全出行</t>
  </si>
  <si>
    <t>东田社区河堤修建项目</t>
  </si>
  <si>
    <t>新建650米，两边河堤，采用断面采用M7.5浆砌片石挡土墙平均墙高为2.5米，底宽1.2m，顶宽0.6m</t>
  </si>
  <si>
    <t>650*4.5</t>
  </si>
  <si>
    <t>新庆村道路维修项目</t>
  </si>
  <si>
    <t>新庆村</t>
  </si>
  <si>
    <t>新朋组、苦竹组、杉木坪组新安装护栏1.5km</t>
  </si>
  <si>
    <t>1.5km</t>
  </si>
  <si>
    <t>km</t>
  </si>
  <si>
    <t>涔天河村水沟新建及维修</t>
  </si>
  <si>
    <t>涔天河村</t>
  </si>
  <si>
    <t>河口组新建40沟500m，鱼晒组新建30沟500m，50沟维修600m（铺底板）、道路护堤120m3</t>
  </si>
  <si>
    <t>1km</t>
  </si>
  <si>
    <t>弯道硬化、道路维修</t>
  </si>
  <si>
    <t>务江冲村</t>
  </si>
  <si>
    <t>弯道改直、道路维修</t>
  </si>
  <si>
    <t>7.9km</t>
  </si>
  <si>
    <t>保障2838人安全出行</t>
  </si>
  <si>
    <t>烤烟基础设施建设项目</t>
  </si>
  <si>
    <t>水口寨、务江村、务江冲、花江村、新庆、龙虎、漕滩小朋村等7个移民村</t>
  </si>
  <si>
    <t>将现有部分老旧、无法正常使用的烤烟房拆除，新建电烤烟房100座</t>
  </si>
  <si>
    <t>移民蔬菜大棚种植基地</t>
  </si>
  <si>
    <t>甘口坪新建蔬菜大棚种植基地及其配套设施，占地10万平方米</t>
  </si>
  <si>
    <t>10万</t>
  </si>
  <si>
    <t>纯净饮用水厂建设项目</t>
  </si>
  <si>
    <t>泮水村</t>
  </si>
  <si>
    <t>建设存水池、过瀘池及生产设备一整套。</t>
  </si>
  <si>
    <t>1.建设存水池、过瀘池及生产设备一整套。
2.建设厂房300平方米。</t>
  </si>
  <si>
    <t>保障村民居民饮水安全及状大村集体经济。</t>
  </si>
  <si>
    <t>前期做了水质检验工作，各项指标均达标</t>
  </si>
  <si>
    <t>水口镇洋涓村水毁道路维修项目</t>
  </si>
  <si>
    <t>洋涓村</t>
  </si>
  <si>
    <t>以混凝土挡土墙或灌入混凝土等方式修复水毁、洗空路基，恢复路面2720立方米</t>
  </si>
  <si>
    <t>保障群众生命财产安全</t>
  </si>
  <si>
    <t>集镇饮水项目</t>
  </si>
  <si>
    <t>文明社区、幸福社区</t>
  </si>
  <si>
    <t>建设长约5.5公里的饮水隧道，管径30CM，建设拦水坝一个，高3米，长15米，宽2米。</t>
  </si>
  <si>
    <t>保障集镇居民在枯水季节时饮水安全。</t>
  </si>
  <si>
    <t>文明社区山体防护设施建设项目</t>
  </si>
  <si>
    <t>山体挂网150米长40米高，山水截流引排半山建截洪沟250米长，截水沟50厘米高40厘米宽</t>
  </si>
  <si>
    <t>山体挂网长150米，高40米，山水截流引排半山建截洪沟长250米，截水沟50厘米高40厘米宽</t>
  </si>
  <si>
    <t>确保水口大道2-37号移民房安全及群众生命财产安全。</t>
  </si>
  <si>
    <t>移民社区文旅提质升级建设项目</t>
  </si>
  <si>
    <t>按水口镇原建设规划，启动5座特色小镇寨门牌坊建设。</t>
  </si>
  <si>
    <t>提升移民安置点特色风貌及旅游品质</t>
  </si>
  <si>
    <t>移民社区人居环境整治及基础设施建设维修项目</t>
  </si>
  <si>
    <t>1.城区园林绿化维护、更换；
2.城区约20千米的雨水、污水管网维护；
3.城区公共路灯等设施的维护。</t>
  </si>
  <si>
    <t>提升移民安置点社区治理，提升旅游乡镇品质。</t>
  </si>
  <si>
    <t>旅游产业步道建设</t>
  </si>
  <si>
    <t>和美壮族村</t>
  </si>
  <si>
    <t>建设旅游产业步道1.5公里</t>
  </si>
  <si>
    <t>提升旅游基础设施建设</t>
  </si>
  <si>
    <t>集体经济资产清云农庄升级改造项目</t>
  </si>
  <si>
    <t>扩建</t>
  </si>
  <si>
    <t>翻新扩建清云农庄</t>
  </si>
  <si>
    <t>每年增加集体收入10万元</t>
  </si>
  <si>
    <t>水毁路段提质维修工程项目</t>
  </si>
  <si>
    <t>对立新组、石岩漕组2公里水毁路段的道路进行维修加固，方便村民日常出行，消除山洪暴雨等极端天气下的安全隐患。</t>
  </si>
  <si>
    <t>大大方便村民的日常出行，降低山洪暴雨等极端天气下的安全隐患。</t>
  </si>
  <si>
    <t>农村基耕道建设项目</t>
  </si>
  <si>
    <t>塘肚村</t>
  </si>
  <si>
    <t>农村基础设施</t>
  </si>
  <si>
    <t>建设长约500米，宽3米</t>
  </si>
  <si>
    <t>保障塘肚村居民粮食生产及山塘蓄水（产业发展）</t>
  </si>
  <si>
    <t>水口镇防溺水培训基地建设项目</t>
  </si>
  <si>
    <t>河湾村</t>
  </si>
  <si>
    <t>河道清理、建设河堤拦水坝，池底硬化，铝合金安全护栏等</t>
  </si>
  <si>
    <t>建设河堤300米，拦水坝80m³，池底硬化1000平方米，卫生间、换衣间15平方米，铝合金护栏300米，停车场硬化300平方米</t>
  </si>
  <si>
    <t>提升群众防溺水本领，保障移民群众生命安全。</t>
  </si>
  <si>
    <t>玫瑰产业基地冷库建设项目</t>
  </si>
  <si>
    <t>幸福社区</t>
  </si>
  <si>
    <t>建设冷库1个，30平方米。</t>
  </si>
  <si>
    <t>增加企业产值，增加移民群众在玫瑰基地就业收入。</t>
  </si>
  <si>
    <t>灌溉水渠修建</t>
  </si>
  <si>
    <t>贝江村</t>
  </si>
  <si>
    <t>大田河堤长400米.宽1.2米.高4米</t>
  </si>
  <si>
    <t>保持水土</t>
  </si>
  <si>
    <t>涛圩镇新大山口村2026年移民项目申报</t>
  </si>
  <si>
    <t>建设地点</t>
  </si>
  <si>
    <t>项目组织实施单位</t>
  </si>
  <si>
    <t>项目建设内容</t>
  </si>
  <si>
    <t>受益移民村（个）</t>
  </si>
  <si>
    <t>新大山口村茶旅融合项目</t>
  </si>
  <si>
    <t>新大山口村</t>
  </si>
  <si>
    <t>产业类</t>
  </si>
  <si>
    <t>涛圩镇人民政府</t>
  </si>
  <si>
    <t>村庄美化，农产品深加工，乡村旅游发展</t>
  </si>
  <si>
    <t>新大山口村委会</t>
  </si>
  <si>
    <t>每人每等年增收3000</t>
  </si>
  <si>
    <t>新大山口村基础设施建设项目</t>
  </si>
  <si>
    <t>基础设施类</t>
  </si>
  <si>
    <t>修建,新建</t>
  </si>
  <si>
    <t>村庄道路美化，村庄休闲场所建设</t>
  </si>
  <si>
    <t>可新大山口村委会</t>
  </si>
  <si>
    <t>人均增收100元</t>
  </si>
  <si>
    <t>足球网和篮球网</t>
  </si>
  <si>
    <t>生态停车位+土方回填+挡墙</t>
  </si>
  <si>
    <t>地面硬化</t>
  </si>
  <si>
    <t>白改黑</t>
  </si>
  <si>
    <t>便民桥</t>
  </si>
  <si>
    <t>安全网</t>
  </si>
  <si>
    <t>足球场</t>
  </si>
  <si>
    <t>税费</t>
  </si>
  <si>
    <t>前期工作费</t>
  </si>
  <si>
    <t>措施费</t>
  </si>
  <si>
    <t>工程量计算：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</si>
</sst>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name val="宋体"/>
      <charset val="134"/>
    </font>
    <font>
      <sz val="24"/>
      <name val="宋体"/>
      <charset val="134"/>
      <scheme val="minor"/>
    </font>
    <font>
      <b/>
      <sz val="10"/>
      <name val="宋体"/>
      <charset val="0"/>
    </font>
    <font>
      <b/>
      <sz val="9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20"/>
      <color theme="1"/>
      <name val="宋体"/>
      <charset val="134"/>
    </font>
    <font>
      <b/>
      <sz val="11"/>
      <color theme="1"/>
      <name val="仿宋_GB2312"/>
      <charset val="134"/>
    </font>
    <font>
      <b/>
      <sz val="18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9"/>
      <color rgb="FFFF0000"/>
      <name val="宋体"/>
      <charset val="0"/>
    </font>
    <font>
      <sz val="11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8"/>
      <color theme="1"/>
      <name val="宋体"/>
      <charset val="134"/>
      <scheme val="minor"/>
    </font>
    <font>
      <b/>
      <sz val="26"/>
      <name val="黑体"/>
      <charset val="134"/>
    </font>
    <font>
      <b/>
      <sz val="26"/>
      <name val="仿宋_GB2312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9"/>
      <name val="SimSun"/>
      <charset val="0"/>
    </font>
    <font>
      <sz val="16"/>
      <color theme="1"/>
      <name val="宋体"/>
      <charset val="134"/>
    </font>
    <font>
      <sz val="9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7" borderId="9" applyNumberFormat="0" applyAlignment="0" applyProtection="0">
      <alignment vertical="center"/>
    </xf>
    <xf numFmtId="0" fontId="52" fillId="8" borderId="10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4" fillId="9" borderId="11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9" fontId="2" fillId="0" borderId="0" xfId="0" applyNumberFormat="1" applyFont="1" applyFill="1">
      <alignment vertical="center"/>
    </xf>
    <xf numFmtId="10" fontId="2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>
      <alignment vertical="center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0" borderId="0" xfId="0" applyNumberFormat="1" applyFont="1" applyFill="1" applyBorder="1" applyAlignment="1"/>
    <xf numFmtId="0" fontId="25" fillId="0" borderId="0" xfId="0" applyNumberFormat="1" applyFont="1" applyFill="1" applyBorder="1" applyAlignment="1"/>
    <xf numFmtId="176" fontId="25" fillId="0" borderId="0" xfId="0" applyNumberFormat="1" applyFont="1" applyFill="1" applyBorder="1" applyAlignment="1"/>
    <xf numFmtId="0" fontId="25" fillId="0" borderId="0" xfId="0" applyNumberFormat="1" applyFont="1" applyFill="1" applyAlignment="1"/>
    <xf numFmtId="0" fontId="36" fillId="0" borderId="0" xfId="0" applyNumberFormat="1" applyFont="1" applyFill="1" applyBorder="1" applyAlignment="1" applyProtection="1">
      <alignment horizontal="center" vertical="center" wrapText="1"/>
    </xf>
    <xf numFmtId="176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176" fontId="38" fillId="0" borderId="0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6" fontId="3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/>
    </xf>
    <xf numFmtId="176" fontId="4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70" zoomScaleNormal="70" topLeftCell="A6" workbookViewId="0">
      <selection activeCell="G6" sqref="G6"/>
    </sheetView>
  </sheetViews>
  <sheetFormatPr defaultColWidth="9" defaultRowHeight="13.5"/>
  <cols>
    <col min="1" max="1" width="6.25" style="1" customWidth="1"/>
    <col min="2" max="2" width="26.2416666666667" style="117" customWidth="1"/>
    <col min="3" max="3" width="12.1333333333333" style="1" customWidth="1"/>
    <col min="4" max="4" width="12.1416666666667" style="1" customWidth="1"/>
    <col min="5" max="5" width="12.25" style="1" customWidth="1"/>
    <col min="6" max="6" width="7.63333333333333" style="1" customWidth="1"/>
    <col min="7" max="7" width="82.85" style="1" customWidth="1"/>
    <col min="8" max="8" width="14.8416666666667" style="118" customWidth="1"/>
    <col min="9" max="9" width="14.2833333333333" style="118" customWidth="1"/>
    <col min="10" max="10" width="7.88333333333333" style="1" customWidth="1"/>
    <col min="11" max="11" width="7.88333333333333" style="1" hidden="1" customWidth="1"/>
    <col min="12" max="12" width="13.675" style="1" customWidth="1"/>
    <col min="13" max="13" width="7.725" style="1" customWidth="1"/>
    <col min="14" max="14" width="9.13333333333333" style="1"/>
    <col min="15" max="15" width="13.5583333333333" style="1" customWidth="1"/>
    <col min="16" max="16" width="12.8833333333333" style="1" customWidth="1"/>
    <col min="17" max="17" width="11.8833333333333" style="1" customWidth="1"/>
    <col min="18" max="18" width="9" style="1"/>
    <col min="19" max="19" width="9.38333333333333" style="1"/>
    <col min="20" max="27" width="9" style="1"/>
    <col min="28" max="28" width="9.38333333333333" style="1"/>
    <col min="29" max="31" width="9" style="1"/>
    <col min="32" max="32" width="9.38333333333333" style="1"/>
    <col min="33" max="34" width="9" style="1"/>
    <col min="35" max="35" width="11.5" style="1"/>
    <col min="36" max="16384" width="9" style="1"/>
  </cols>
  <sheetData>
    <row r="1" ht="59" customHeight="1" spans="1:16">
      <c r="A1" s="119" t="s">
        <v>0</v>
      </c>
      <c r="B1" s="120"/>
      <c r="C1" s="120"/>
      <c r="D1" s="120"/>
      <c r="E1" s="120"/>
      <c r="F1" s="120"/>
      <c r="G1" s="120"/>
      <c r="H1" s="121"/>
      <c r="I1" s="121"/>
      <c r="J1" s="120"/>
      <c r="K1" s="120"/>
      <c r="L1" s="120"/>
      <c r="M1" s="120"/>
      <c r="N1" s="120"/>
      <c r="O1" s="120"/>
      <c r="P1" s="120"/>
    </row>
    <row r="2" ht="81" spans="1:16">
      <c r="A2" s="122" t="s">
        <v>1</v>
      </c>
      <c r="B2" s="122" t="s">
        <v>2</v>
      </c>
      <c r="C2" s="122" t="s">
        <v>3</v>
      </c>
      <c r="D2" s="122" t="s">
        <v>4</v>
      </c>
      <c r="E2" s="122" t="s">
        <v>5</v>
      </c>
      <c r="F2" s="122" t="s">
        <v>6</v>
      </c>
      <c r="G2" s="122" t="s">
        <v>7</v>
      </c>
      <c r="H2" s="123" t="s">
        <v>8</v>
      </c>
      <c r="I2" s="123" t="s">
        <v>9</v>
      </c>
      <c r="J2" s="124" t="s">
        <v>10</v>
      </c>
      <c r="K2" s="124" t="s">
        <v>11</v>
      </c>
      <c r="L2" s="122" t="s">
        <v>12</v>
      </c>
      <c r="M2" s="122" t="s">
        <v>13</v>
      </c>
      <c r="N2" s="122" t="s">
        <v>14</v>
      </c>
      <c r="O2" s="122" t="s">
        <v>15</v>
      </c>
      <c r="P2" s="125" t="s">
        <v>16</v>
      </c>
    </row>
    <row r="3" ht="98" customHeight="1" spans="1:16">
      <c r="A3" s="126">
        <v>1</v>
      </c>
      <c r="B3" s="126" t="s">
        <v>17</v>
      </c>
      <c r="C3" s="126" t="s">
        <v>18</v>
      </c>
      <c r="D3" s="126" t="s">
        <v>19</v>
      </c>
      <c r="E3" s="126" t="s">
        <v>20</v>
      </c>
      <c r="F3" s="126"/>
      <c r="G3" s="127" t="s">
        <v>21</v>
      </c>
      <c r="H3" s="126">
        <v>1255.08</v>
      </c>
      <c r="I3" s="126">
        <v>1255.08</v>
      </c>
      <c r="J3" s="126" t="s">
        <v>22</v>
      </c>
      <c r="K3" s="126"/>
      <c r="L3" s="126"/>
      <c r="M3" s="126" t="s">
        <v>23</v>
      </c>
      <c r="N3" s="126">
        <f>20613+610</f>
        <v>21223</v>
      </c>
      <c r="O3" s="126"/>
      <c r="P3" s="126"/>
    </row>
    <row r="4" ht="81" customHeight="1" spans="1:16">
      <c r="A4" s="126">
        <v>2</v>
      </c>
      <c r="B4" s="126" t="s">
        <v>24</v>
      </c>
      <c r="C4" s="126" t="s">
        <v>18</v>
      </c>
      <c r="D4" s="126" t="s">
        <v>19</v>
      </c>
      <c r="E4" s="126" t="s">
        <v>25</v>
      </c>
      <c r="F4" s="126"/>
      <c r="G4" s="127" t="s">
        <v>26</v>
      </c>
      <c r="H4" s="126">
        <v>350</v>
      </c>
      <c r="I4" s="126">
        <v>350</v>
      </c>
      <c r="J4" s="126">
        <v>0</v>
      </c>
      <c r="K4" s="126"/>
      <c r="L4" s="126" t="s">
        <v>27</v>
      </c>
      <c r="M4" s="126" t="s">
        <v>23</v>
      </c>
      <c r="N4" s="126">
        <v>2240</v>
      </c>
      <c r="O4" s="126"/>
      <c r="P4" s="126"/>
    </row>
    <row r="5" ht="85" customHeight="1" spans="1:16">
      <c r="A5" s="126">
        <v>3</v>
      </c>
      <c r="B5" s="126" t="s">
        <v>28</v>
      </c>
      <c r="C5" s="126" t="s">
        <v>18</v>
      </c>
      <c r="D5" s="126" t="s">
        <v>19</v>
      </c>
      <c r="E5" s="126" t="s">
        <v>29</v>
      </c>
      <c r="F5" s="126"/>
      <c r="G5" s="127" t="s">
        <v>30</v>
      </c>
      <c r="H5" s="126">
        <v>40</v>
      </c>
      <c r="I5" s="126">
        <v>40</v>
      </c>
      <c r="J5" s="126">
        <v>0</v>
      </c>
      <c r="K5" s="126"/>
      <c r="L5" s="126"/>
      <c r="M5" s="126" t="s">
        <v>23</v>
      </c>
      <c r="N5" s="126"/>
      <c r="O5" s="126"/>
      <c r="P5" s="126"/>
    </row>
    <row r="6" ht="409" customHeight="1" spans="1:16">
      <c r="A6" s="126">
        <v>4</v>
      </c>
      <c r="B6" s="126" t="s">
        <v>31</v>
      </c>
      <c r="C6" s="126" t="s">
        <v>32</v>
      </c>
      <c r="D6" s="126" t="s">
        <v>33</v>
      </c>
      <c r="E6" s="126" t="s">
        <v>34</v>
      </c>
      <c r="F6" s="126" t="s">
        <v>35</v>
      </c>
      <c r="G6" s="127" t="s">
        <v>36</v>
      </c>
      <c r="H6" s="126">
        <v>150</v>
      </c>
      <c r="I6" s="126">
        <v>150</v>
      </c>
      <c r="J6" s="126">
        <v>0</v>
      </c>
      <c r="K6" s="126"/>
      <c r="L6" s="126">
        <v>9</v>
      </c>
      <c r="M6" s="126" t="s">
        <v>37</v>
      </c>
      <c r="N6" s="126">
        <v>6000</v>
      </c>
      <c r="O6" s="126" t="s">
        <v>38</v>
      </c>
      <c r="P6" s="126"/>
    </row>
    <row r="7" ht="101" customHeight="1" spans="1:16">
      <c r="A7" s="126">
        <v>5</v>
      </c>
      <c r="B7" s="126" t="s">
        <v>39</v>
      </c>
      <c r="C7" s="126" t="s">
        <v>40</v>
      </c>
      <c r="D7" s="126" t="s">
        <v>41</v>
      </c>
      <c r="E7" s="126" t="s">
        <v>42</v>
      </c>
      <c r="F7" s="126" t="s">
        <v>43</v>
      </c>
      <c r="G7" s="127" t="s">
        <v>44</v>
      </c>
      <c r="H7" s="126">
        <f>I7+J7</f>
        <v>330</v>
      </c>
      <c r="I7" s="126">
        <v>150</v>
      </c>
      <c r="J7" s="126">
        <v>180</v>
      </c>
      <c r="K7" s="126"/>
      <c r="L7" s="126">
        <v>60</v>
      </c>
      <c r="M7" s="126" t="s">
        <v>45</v>
      </c>
      <c r="N7" s="126">
        <v>4000</v>
      </c>
      <c r="O7" s="126" t="s">
        <v>46</v>
      </c>
      <c r="P7" s="126" t="s">
        <v>47</v>
      </c>
    </row>
    <row r="8" ht="76" customHeight="1" spans="1:16">
      <c r="A8" s="126">
        <v>6</v>
      </c>
      <c r="B8" s="126" t="s">
        <v>48</v>
      </c>
      <c r="C8" s="126" t="s">
        <v>49</v>
      </c>
      <c r="D8" s="126" t="s">
        <v>50</v>
      </c>
      <c r="E8" s="126" t="s">
        <v>42</v>
      </c>
      <c r="F8" s="126" t="s">
        <v>43</v>
      </c>
      <c r="G8" s="127" t="s">
        <v>51</v>
      </c>
      <c r="H8" s="126">
        <v>150</v>
      </c>
      <c r="I8" s="126">
        <v>150</v>
      </c>
      <c r="J8" s="126">
        <v>0</v>
      </c>
      <c r="K8" s="126"/>
      <c r="L8" s="126">
        <v>3000</v>
      </c>
      <c r="M8" s="126" t="s">
        <v>52</v>
      </c>
      <c r="N8" s="126">
        <v>5109</v>
      </c>
      <c r="O8" s="126" t="s">
        <v>53</v>
      </c>
      <c r="P8" s="126"/>
    </row>
    <row r="9" ht="182.25" spans="1:16">
      <c r="A9" s="126">
        <v>7</v>
      </c>
      <c r="B9" s="126" t="s">
        <v>54</v>
      </c>
      <c r="C9" s="126" t="s">
        <v>55</v>
      </c>
      <c r="D9" s="126" t="s">
        <v>56</v>
      </c>
      <c r="E9" s="126" t="s">
        <v>34</v>
      </c>
      <c r="F9" s="126" t="s">
        <v>35</v>
      </c>
      <c r="G9" s="127" t="s">
        <v>57</v>
      </c>
      <c r="H9" s="126">
        <f>I9</f>
        <v>39.48</v>
      </c>
      <c r="I9" s="126">
        <v>39.48</v>
      </c>
      <c r="J9" s="126">
        <v>0</v>
      </c>
      <c r="K9" s="126"/>
      <c r="L9" s="126">
        <v>7</v>
      </c>
      <c r="M9" s="126" t="s">
        <v>37</v>
      </c>
      <c r="N9" s="126">
        <v>914</v>
      </c>
      <c r="O9" s="126" t="s">
        <v>38</v>
      </c>
      <c r="P9" s="126"/>
    </row>
    <row r="10" ht="49" customHeight="1" spans="1:16">
      <c r="A10" s="128"/>
      <c r="B10" s="129" t="s">
        <v>58</v>
      </c>
      <c r="C10" s="128"/>
      <c r="D10" s="128"/>
      <c r="E10" s="128"/>
      <c r="F10" s="128"/>
      <c r="G10" s="128"/>
      <c r="H10" s="130">
        <f>SUM(H3:H9)</f>
        <v>2314.56</v>
      </c>
      <c r="I10" s="130">
        <f>SUM(I3:I9)</f>
        <v>2134.56</v>
      </c>
      <c r="J10" s="129">
        <f>SUM(J4:J9)</f>
        <v>180</v>
      </c>
      <c r="K10" s="128"/>
      <c r="L10" s="128"/>
      <c r="M10" s="128"/>
      <c r="N10" s="128"/>
      <c r="O10" s="128"/>
      <c r="P10" s="128"/>
    </row>
  </sheetData>
  <mergeCells count="1">
    <mergeCell ref="A1:P1"/>
  </mergeCells>
  <pageMargins left="0.751388888888889" right="0.751388888888889" top="0.590277777777778" bottom="0.550694444444444" header="0.5" footer="0.5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3" sqref="K3"/>
    </sheetView>
  </sheetViews>
  <sheetFormatPr defaultColWidth="9" defaultRowHeight="13.5"/>
  <cols>
    <col min="1" max="1" width="14.1333333333333" customWidth="1"/>
    <col min="2" max="3" width="15.75" customWidth="1"/>
    <col min="4" max="4" width="15.75" style="98" customWidth="1"/>
    <col min="5" max="6" width="14.1333333333333" customWidth="1"/>
    <col min="7" max="7" width="9.38333333333333" style="99"/>
    <col min="8" max="10" width="9" style="99"/>
    <col min="11" max="11" width="12.6333333333333" style="100"/>
  </cols>
  <sheetData>
    <row r="1" spans="1:12">
      <c r="A1" s="101" t="s">
        <v>59</v>
      </c>
      <c r="B1" s="102"/>
      <c r="C1" s="102"/>
      <c r="D1" s="103"/>
      <c r="E1" s="102"/>
      <c r="F1" s="104"/>
    </row>
    <row r="2" ht="40" customHeight="1" spans="1:12">
      <c r="A2" s="105" t="s">
        <v>60</v>
      </c>
      <c r="B2" s="105"/>
      <c r="C2" s="105"/>
      <c r="D2" s="106"/>
      <c r="E2" s="105"/>
      <c r="F2" s="105"/>
      <c r="G2" s="107" t="s">
        <v>61</v>
      </c>
      <c r="H2" s="107" t="s">
        <v>62</v>
      </c>
      <c r="I2" s="107" t="s">
        <v>63</v>
      </c>
      <c r="J2" s="107" t="s">
        <v>64</v>
      </c>
      <c r="K2" s="108" t="s">
        <v>65</v>
      </c>
    </row>
    <row r="3" ht="40" customHeight="1" spans="1:12">
      <c r="A3" s="109" t="s">
        <v>1</v>
      </c>
      <c r="B3" s="109" t="s">
        <v>3</v>
      </c>
      <c r="C3" s="109" t="s">
        <v>66</v>
      </c>
      <c r="D3" s="110" t="s">
        <v>67</v>
      </c>
      <c r="E3" s="109" t="s">
        <v>16</v>
      </c>
      <c r="F3" s="111"/>
      <c r="G3" s="107">
        <v>2134.56</v>
      </c>
      <c r="H3" s="107">
        <v>0</v>
      </c>
      <c r="I3" s="107">
        <v>1255.08</v>
      </c>
      <c r="J3" s="107">
        <v>350</v>
      </c>
      <c r="K3" s="108">
        <f>G3-I3-J3-40</f>
        <v>489.48</v>
      </c>
    </row>
    <row r="4" ht="40" customHeight="1" spans="1:12">
      <c r="A4" s="109">
        <v>1</v>
      </c>
      <c r="B4" s="109" t="s">
        <v>32</v>
      </c>
      <c r="C4" s="109">
        <v>7314</v>
      </c>
      <c r="D4" s="110">
        <f>C4/C10</f>
        <v>0.227107591988822</v>
      </c>
      <c r="E4" s="109"/>
      <c r="F4" s="111"/>
      <c r="K4" s="108">
        <f>D4*K3</f>
        <v>111.164624126689</v>
      </c>
      <c r="L4" s="112"/>
    </row>
    <row r="5" ht="40" customHeight="1" spans="1:12">
      <c r="A5" s="109">
        <v>2</v>
      </c>
      <c r="B5" s="109" t="s">
        <v>68</v>
      </c>
      <c r="C5" s="109">
        <v>940</v>
      </c>
      <c r="D5" s="110">
        <f>C5/C10</f>
        <v>0.0291880142834964</v>
      </c>
      <c r="E5" s="109"/>
      <c r="F5" s="113"/>
      <c r="K5" s="108">
        <f>D5*K3</f>
        <v>14.2869492314858</v>
      </c>
      <c r="L5" s="112"/>
    </row>
    <row r="6" ht="40" customHeight="1" spans="1:12">
      <c r="A6" s="109">
        <v>3</v>
      </c>
      <c r="B6" s="109" t="s">
        <v>49</v>
      </c>
      <c r="C6" s="109">
        <v>12088</v>
      </c>
      <c r="D6" s="110">
        <f>C6/C10</f>
        <v>0.375345443254153</v>
      </c>
      <c r="E6" s="109"/>
      <c r="F6" s="113"/>
      <c r="K6" s="108">
        <f>D6*K3</f>
        <v>183.724087564043</v>
      </c>
      <c r="L6" s="112"/>
    </row>
    <row r="7" ht="40" customHeight="1" spans="1:12">
      <c r="A7" s="109">
        <v>4</v>
      </c>
      <c r="B7" s="109" t="s">
        <v>55</v>
      </c>
      <c r="C7" s="109">
        <v>1245</v>
      </c>
      <c r="D7" s="110">
        <f>C7/C10</f>
        <v>0.0386585933861202</v>
      </c>
      <c r="E7" s="109"/>
      <c r="F7" s="113"/>
      <c r="K7" s="108">
        <f>D7*K3</f>
        <v>18.9226082906381</v>
      </c>
      <c r="L7" s="112"/>
    </row>
    <row r="8" ht="40" customHeight="1" spans="1:12">
      <c r="A8" s="109">
        <v>5</v>
      </c>
      <c r="B8" s="109" t="s">
        <v>40</v>
      </c>
      <c r="C8" s="109">
        <v>7321</v>
      </c>
      <c r="D8" s="110">
        <f>C8/C10</f>
        <v>0.227324949541997</v>
      </c>
      <c r="E8" s="109"/>
      <c r="F8" s="113"/>
      <c r="K8" s="108">
        <f>D8*K3</f>
        <v>111.271016301817</v>
      </c>
      <c r="L8" s="112"/>
    </row>
    <row r="9" ht="40" customHeight="1" spans="1:12">
      <c r="A9" s="109">
        <v>6</v>
      </c>
      <c r="B9" s="109" t="s">
        <v>69</v>
      </c>
      <c r="C9" s="109">
        <v>3297</v>
      </c>
      <c r="D9" s="110">
        <f>C9/C10</f>
        <v>0.102375407545412</v>
      </c>
      <c r="E9" s="109"/>
      <c r="F9" s="113"/>
      <c r="K9" s="108">
        <f>D9*K3</f>
        <v>50.1107144853283</v>
      </c>
      <c r="L9" s="112"/>
    </row>
    <row r="10" ht="40" customHeight="1" spans="1:12">
      <c r="A10" s="109">
        <v>7</v>
      </c>
      <c r="B10" s="109" t="s">
        <v>58</v>
      </c>
      <c r="C10" s="109">
        <f>SUM(C4:C9)</f>
        <v>32205</v>
      </c>
      <c r="D10" s="110"/>
      <c r="E10" s="109"/>
      <c r="F10" s="113"/>
    </row>
    <row r="11" ht="40" customHeight="1" spans="1:12">
      <c r="A11" s="114" t="s">
        <v>70</v>
      </c>
      <c r="B11" s="114"/>
      <c r="C11" s="114"/>
      <c r="D11" s="115"/>
      <c r="E11" s="114"/>
      <c r="F11" s="116"/>
    </row>
    <row r="12" ht="40" customHeight="1" spans="1:12">
      <c r="A12" s="114"/>
      <c r="B12" s="114"/>
      <c r="C12" s="114"/>
      <c r="D12" s="115"/>
      <c r="E12" s="114"/>
      <c r="F12" s="116"/>
    </row>
  </sheetData>
  <mergeCells count="2">
    <mergeCell ref="A2:E2"/>
    <mergeCell ref="A11:E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opLeftCell="A9" workbookViewId="0">
      <selection activeCell="G17" sqref="G17"/>
    </sheetView>
  </sheetViews>
  <sheetFormatPr defaultColWidth="9" defaultRowHeight="13.5"/>
  <cols>
    <col min="1" max="1" width="3.5" style="82" customWidth="1"/>
    <col min="2" max="2" width="23.8833333333333" style="82" customWidth="1"/>
    <col min="3" max="3" width="7.38333333333333" style="82" customWidth="1"/>
    <col min="4" max="4" width="7.5" style="82" customWidth="1"/>
    <col min="5" max="5" width="12.25" style="82" customWidth="1"/>
    <col min="6" max="6" width="7.63333333333333" style="82" customWidth="1"/>
    <col min="7" max="7" width="29.8833333333333" style="82" customWidth="1"/>
    <col min="8" max="8" width="8.13333333333333" style="82" customWidth="1"/>
    <col min="9" max="9" width="8.63333333333333" style="82" customWidth="1"/>
    <col min="10" max="10" width="7.88333333333333" style="82" hidden="1" customWidth="1"/>
    <col min="11" max="11" width="4.13333333333333" style="82" hidden="1" customWidth="1"/>
    <col min="12" max="12" width="5.63333333333333" style="82" customWidth="1"/>
    <col min="13" max="13" width="6.75" style="82" customWidth="1"/>
    <col min="14" max="14" width="9" style="82"/>
    <col min="15" max="15" width="7.88333333333333" style="82" customWidth="1"/>
    <col min="16" max="16" width="12.8833333333333" style="82" customWidth="1"/>
    <col min="17" max="16384" width="9" style="82"/>
  </cols>
  <sheetData>
    <row r="1" ht="38" customHeight="1" spans="1:16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45" spans="1:16">
      <c r="A2" s="83" t="s">
        <v>72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73</v>
      </c>
      <c r="H2" s="84" t="s">
        <v>8</v>
      </c>
      <c r="I2" s="83" t="s">
        <v>9</v>
      </c>
      <c r="J2" s="84" t="s">
        <v>10</v>
      </c>
      <c r="K2" s="84" t="s">
        <v>11</v>
      </c>
      <c r="L2" s="83" t="s">
        <v>12</v>
      </c>
      <c r="M2" s="83" t="s">
        <v>13</v>
      </c>
      <c r="N2" s="83" t="s">
        <v>14</v>
      </c>
      <c r="O2" s="83" t="s">
        <v>15</v>
      </c>
      <c r="P2" s="85" t="s">
        <v>16</v>
      </c>
    </row>
    <row r="3" ht="50" customHeight="1" spans="1:16">
      <c r="A3" s="86">
        <v>1</v>
      </c>
      <c r="B3" s="87" t="s">
        <v>74</v>
      </c>
      <c r="C3" s="87" t="s">
        <v>55</v>
      </c>
      <c r="D3" s="87" t="s">
        <v>75</v>
      </c>
      <c r="E3" s="87" t="s">
        <v>76</v>
      </c>
      <c r="F3" s="87" t="s">
        <v>43</v>
      </c>
      <c r="G3" s="87" t="s">
        <v>77</v>
      </c>
      <c r="H3" s="87">
        <v>29</v>
      </c>
      <c r="I3" s="87">
        <v>29</v>
      </c>
      <c r="J3" s="87"/>
      <c r="K3" s="87"/>
      <c r="L3" s="87">
        <v>400</v>
      </c>
      <c r="M3" s="87" t="s">
        <v>78</v>
      </c>
      <c r="N3" s="87">
        <v>1270</v>
      </c>
      <c r="O3" s="87" t="s">
        <v>79</v>
      </c>
      <c r="P3" s="87" t="s">
        <v>80</v>
      </c>
    </row>
    <row r="4" ht="111" customHeight="1" spans="1:16">
      <c r="A4" s="88">
        <v>2</v>
      </c>
      <c r="B4" s="89" t="s">
        <v>81</v>
      </c>
      <c r="C4" s="89" t="s">
        <v>55</v>
      </c>
      <c r="D4" s="89" t="s">
        <v>56</v>
      </c>
      <c r="E4" s="89" t="s">
        <v>34</v>
      </c>
      <c r="F4" s="89" t="s">
        <v>82</v>
      </c>
      <c r="G4" s="90" t="s">
        <v>83</v>
      </c>
      <c r="H4" s="89">
        <v>102.2</v>
      </c>
      <c r="I4" s="89">
        <v>102.2</v>
      </c>
      <c r="J4" s="89"/>
      <c r="K4" s="89"/>
      <c r="L4" s="89">
        <v>1</v>
      </c>
      <c r="M4" s="89" t="s">
        <v>37</v>
      </c>
      <c r="N4" s="89">
        <v>914</v>
      </c>
      <c r="O4" s="89" t="s">
        <v>38</v>
      </c>
      <c r="P4" s="89"/>
    </row>
    <row r="5" ht="35" customHeight="1" spans="1:16">
      <c r="A5" s="86">
        <v>3</v>
      </c>
      <c r="B5" s="89" t="s">
        <v>84</v>
      </c>
      <c r="C5" s="89" t="s">
        <v>55</v>
      </c>
      <c r="D5" s="89" t="s">
        <v>85</v>
      </c>
      <c r="E5" s="89" t="s">
        <v>86</v>
      </c>
      <c r="F5" s="89" t="s">
        <v>82</v>
      </c>
      <c r="G5" s="89" t="s">
        <v>87</v>
      </c>
      <c r="H5" s="89">
        <v>23</v>
      </c>
      <c r="I5" s="89">
        <v>23</v>
      </c>
      <c r="J5" s="89"/>
      <c r="K5" s="89"/>
      <c r="L5" s="89">
        <v>14</v>
      </c>
      <c r="M5" s="89" t="s">
        <v>88</v>
      </c>
      <c r="N5" s="89">
        <v>398</v>
      </c>
      <c r="O5" s="89" t="s">
        <v>89</v>
      </c>
      <c r="P5" s="89"/>
    </row>
    <row r="6" ht="50" customHeight="1" spans="1:16">
      <c r="A6" s="88">
        <v>4</v>
      </c>
      <c r="B6" s="89" t="s">
        <v>90</v>
      </c>
      <c r="C6" s="89" t="s">
        <v>55</v>
      </c>
      <c r="D6" s="89" t="s">
        <v>91</v>
      </c>
      <c r="E6" s="89" t="s">
        <v>86</v>
      </c>
      <c r="F6" s="89" t="s">
        <v>82</v>
      </c>
      <c r="G6" s="89" t="s">
        <v>92</v>
      </c>
      <c r="H6" s="89">
        <v>65</v>
      </c>
      <c r="I6" s="89">
        <v>65</v>
      </c>
      <c r="J6" s="89"/>
      <c r="K6" s="89"/>
      <c r="L6" s="89">
        <v>500</v>
      </c>
      <c r="M6" s="89" t="s">
        <v>78</v>
      </c>
      <c r="N6" s="89">
        <v>56</v>
      </c>
      <c r="O6" s="89" t="s">
        <v>93</v>
      </c>
      <c r="P6" s="91"/>
    </row>
    <row r="7" ht="35" customHeight="1" spans="1:16">
      <c r="A7" s="86">
        <v>5</v>
      </c>
      <c r="B7" s="92" t="s">
        <v>94</v>
      </c>
      <c r="C7" s="89" t="s">
        <v>55</v>
      </c>
      <c r="D7" s="89" t="s">
        <v>95</v>
      </c>
      <c r="E7" s="89" t="s">
        <v>96</v>
      </c>
      <c r="F7" s="89" t="s">
        <v>43</v>
      </c>
      <c r="G7" s="92" t="s">
        <v>97</v>
      </c>
      <c r="H7" s="89">
        <v>40</v>
      </c>
      <c r="I7" s="89">
        <v>40</v>
      </c>
      <c r="J7" s="89"/>
      <c r="K7" s="89"/>
      <c r="L7" s="89">
        <v>3000</v>
      </c>
      <c r="M7" s="89" t="s">
        <v>78</v>
      </c>
      <c r="N7" s="89">
        <v>173</v>
      </c>
      <c r="O7" s="89" t="s">
        <v>98</v>
      </c>
      <c r="P7" s="89" t="s">
        <v>99</v>
      </c>
    </row>
    <row r="8" ht="35" customHeight="1" spans="1:16">
      <c r="A8" s="88">
        <v>6</v>
      </c>
      <c r="B8" s="93" t="s">
        <v>100</v>
      </c>
      <c r="C8" s="93" t="s">
        <v>55</v>
      </c>
      <c r="D8" s="93" t="s">
        <v>75</v>
      </c>
      <c r="E8" s="93" t="s">
        <v>86</v>
      </c>
      <c r="F8" s="93" t="s">
        <v>43</v>
      </c>
      <c r="G8" s="93" t="s">
        <v>101</v>
      </c>
      <c r="H8" s="93">
        <v>28.5</v>
      </c>
      <c r="I8" s="93">
        <v>28.5</v>
      </c>
      <c r="J8" s="93"/>
      <c r="K8" s="93"/>
      <c r="L8" s="93">
        <v>600</v>
      </c>
      <c r="M8" s="93" t="s">
        <v>78</v>
      </c>
      <c r="N8" s="93">
        <v>1270</v>
      </c>
      <c r="O8" s="93" t="s">
        <v>102</v>
      </c>
      <c r="P8" s="93"/>
    </row>
    <row r="9" ht="33" customHeight="1" spans="1:16">
      <c r="A9" s="86">
        <v>7</v>
      </c>
      <c r="B9" s="94" t="s">
        <v>103</v>
      </c>
      <c r="C9" s="94" t="s">
        <v>55</v>
      </c>
      <c r="D9" s="94" t="s">
        <v>56</v>
      </c>
      <c r="E9" s="94" t="s">
        <v>96</v>
      </c>
      <c r="F9" s="94" t="s">
        <v>43</v>
      </c>
      <c r="G9" s="95" t="s">
        <v>104</v>
      </c>
      <c r="H9" s="94">
        <v>52</v>
      </c>
      <c r="I9" s="94">
        <v>52</v>
      </c>
      <c r="J9" s="94"/>
      <c r="K9" s="94"/>
      <c r="L9" s="94">
        <v>1</v>
      </c>
      <c r="M9" s="94" t="s">
        <v>37</v>
      </c>
      <c r="N9" s="94">
        <v>914</v>
      </c>
      <c r="O9" s="94" t="s">
        <v>98</v>
      </c>
      <c r="P9" s="94"/>
    </row>
    <row r="10" ht="35" customHeight="1" spans="1:16">
      <c r="A10" s="88">
        <v>8</v>
      </c>
      <c r="B10" s="89" t="s">
        <v>105</v>
      </c>
      <c r="C10" s="89" t="s">
        <v>55</v>
      </c>
      <c r="D10" s="89" t="s">
        <v>85</v>
      </c>
      <c r="E10" s="89" t="s">
        <v>106</v>
      </c>
      <c r="F10" s="89" t="s">
        <v>43</v>
      </c>
      <c r="G10" s="89" t="s">
        <v>107</v>
      </c>
      <c r="H10" s="89">
        <v>5</v>
      </c>
      <c r="I10" s="89">
        <v>5</v>
      </c>
      <c r="J10" s="89"/>
      <c r="K10" s="89"/>
      <c r="L10" s="89">
        <v>8</v>
      </c>
      <c r="M10" s="89" t="s">
        <v>108</v>
      </c>
      <c r="N10" s="89">
        <v>865</v>
      </c>
      <c r="O10" s="89" t="s">
        <v>109</v>
      </c>
      <c r="P10" s="89"/>
    </row>
    <row r="11" ht="35" customHeight="1" spans="1:16">
      <c r="A11" s="86">
        <v>9</v>
      </c>
      <c r="B11" s="89" t="s">
        <v>110</v>
      </c>
      <c r="C11" s="89" t="s">
        <v>55</v>
      </c>
      <c r="D11" s="89" t="s">
        <v>91</v>
      </c>
      <c r="E11" s="89" t="s">
        <v>86</v>
      </c>
      <c r="F11" s="89" t="s">
        <v>43</v>
      </c>
      <c r="G11" s="96" t="s">
        <v>111</v>
      </c>
      <c r="H11" s="89">
        <v>8</v>
      </c>
      <c r="I11" s="89">
        <v>8</v>
      </c>
      <c r="J11" s="89"/>
      <c r="K11" s="89"/>
      <c r="L11" s="89">
        <v>3700</v>
      </c>
      <c r="M11" s="89" t="s">
        <v>78</v>
      </c>
      <c r="N11" s="89">
        <v>56</v>
      </c>
      <c r="O11" s="89" t="s">
        <v>112</v>
      </c>
      <c r="P11" s="91"/>
    </row>
    <row r="12" ht="35" customHeight="1" spans="1:16">
      <c r="A12" s="88">
        <v>10</v>
      </c>
      <c r="B12" s="89" t="s">
        <v>113</v>
      </c>
      <c r="C12" s="89" t="s">
        <v>55</v>
      </c>
      <c r="D12" s="89" t="s">
        <v>95</v>
      </c>
      <c r="E12" s="89" t="s">
        <v>86</v>
      </c>
      <c r="F12" s="89" t="s">
        <v>43</v>
      </c>
      <c r="G12" s="97" t="s">
        <v>114</v>
      </c>
      <c r="H12" s="89">
        <v>35</v>
      </c>
      <c r="I12" s="89">
        <v>35</v>
      </c>
      <c r="J12" s="89"/>
      <c r="K12" s="89"/>
      <c r="L12" s="89">
        <v>81</v>
      </c>
      <c r="M12" s="89" t="s">
        <v>78</v>
      </c>
      <c r="N12" s="89">
        <v>173</v>
      </c>
      <c r="O12" s="89" t="s">
        <v>89</v>
      </c>
      <c r="P12" s="89"/>
    </row>
    <row r="13" ht="35" customHeight="1" spans="1:16">
      <c r="A13" s="86">
        <v>11</v>
      </c>
      <c r="B13" s="89" t="s">
        <v>115</v>
      </c>
      <c r="C13" s="89" t="s">
        <v>55</v>
      </c>
      <c r="D13" s="89" t="s">
        <v>85</v>
      </c>
      <c r="E13" s="89" t="s">
        <v>96</v>
      </c>
      <c r="F13" s="89" t="s">
        <v>43</v>
      </c>
      <c r="G13" s="89" t="s">
        <v>116</v>
      </c>
      <c r="H13" s="89">
        <v>300</v>
      </c>
      <c r="I13" s="89">
        <v>300</v>
      </c>
      <c r="J13" s="89"/>
      <c r="K13" s="89"/>
      <c r="L13" s="89">
        <v>500</v>
      </c>
      <c r="M13" s="89" t="s">
        <v>78</v>
      </c>
      <c r="N13" s="89">
        <v>865</v>
      </c>
      <c r="O13" s="89" t="s">
        <v>117</v>
      </c>
      <c r="P13" s="89"/>
    </row>
    <row r="14" ht="35" customHeight="1" spans="1:16">
      <c r="A14" s="88">
        <v>12</v>
      </c>
      <c r="B14" s="89" t="s">
        <v>118</v>
      </c>
      <c r="C14" s="89" t="s">
        <v>55</v>
      </c>
      <c r="D14" s="89" t="s">
        <v>91</v>
      </c>
      <c r="E14" s="89" t="s">
        <v>96</v>
      </c>
      <c r="F14" s="89" t="s">
        <v>43</v>
      </c>
      <c r="G14" s="89" t="s">
        <v>119</v>
      </c>
      <c r="H14" s="89">
        <v>20</v>
      </c>
      <c r="I14" s="89">
        <v>20</v>
      </c>
      <c r="J14" s="89"/>
      <c r="K14" s="89"/>
      <c r="L14" s="89">
        <v>20</v>
      </c>
      <c r="M14" s="89" t="s">
        <v>120</v>
      </c>
      <c r="N14" s="89">
        <v>56</v>
      </c>
      <c r="O14" s="89" t="s">
        <v>121</v>
      </c>
      <c r="P14" s="91"/>
    </row>
    <row r="15" ht="35" customHeight="1" spans="1:16">
      <c r="A15" s="86">
        <v>13</v>
      </c>
      <c r="B15" s="89" t="s">
        <v>122</v>
      </c>
      <c r="C15" s="89" t="s">
        <v>55</v>
      </c>
      <c r="D15" s="89" t="s">
        <v>85</v>
      </c>
      <c r="E15" s="89" t="s">
        <v>96</v>
      </c>
      <c r="F15" s="89" t="s">
        <v>43</v>
      </c>
      <c r="G15" s="89" t="s">
        <v>123</v>
      </c>
      <c r="H15" s="89">
        <v>28</v>
      </c>
      <c r="I15" s="89">
        <v>28</v>
      </c>
      <c r="J15" s="89"/>
      <c r="K15" s="89"/>
      <c r="L15" s="89">
        <v>1</v>
      </c>
      <c r="M15" s="89" t="s">
        <v>37</v>
      </c>
      <c r="N15" s="89">
        <v>865</v>
      </c>
      <c r="O15" s="89" t="s">
        <v>124</v>
      </c>
      <c r="P15" s="89"/>
    </row>
    <row r="16" ht="35" customHeight="1" spans="1:16">
      <c r="A16" s="88">
        <v>14</v>
      </c>
      <c r="B16" s="89" t="s">
        <v>125</v>
      </c>
      <c r="C16" s="89" t="s">
        <v>55</v>
      </c>
      <c r="D16" s="89" t="s">
        <v>91</v>
      </c>
      <c r="E16" s="89" t="s">
        <v>86</v>
      </c>
      <c r="F16" s="89" t="s">
        <v>82</v>
      </c>
      <c r="G16" s="89" t="s">
        <v>126</v>
      </c>
      <c r="H16" s="89">
        <v>25</v>
      </c>
      <c r="I16" s="89">
        <v>25</v>
      </c>
      <c r="J16" s="89"/>
      <c r="K16" s="89"/>
      <c r="L16" s="89">
        <v>40</v>
      </c>
      <c r="M16" s="89" t="s">
        <v>78</v>
      </c>
      <c r="N16" s="89">
        <v>56</v>
      </c>
      <c r="O16" s="89" t="s">
        <v>127</v>
      </c>
      <c r="P16" s="91"/>
    </row>
    <row r="17" ht="35" customHeight="1" spans="1:16">
      <c r="A17" s="86">
        <v>15</v>
      </c>
      <c r="B17" s="89" t="s">
        <v>128</v>
      </c>
      <c r="C17" s="89" t="s">
        <v>55</v>
      </c>
      <c r="D17" s="89" t="s">
        <v>85</v>
      </c>
      <c r="E17" s="89" t="s">
        <v>106</v>
      </c>
      <c r="F17" s="89" t="s">
        <v>43</v>
      </c>
      <c r="G17" s="89" t="s">
        <v>129</v>
      </c>
      <c r="H17" s="89">
        <v>10</v>
      </c>
      <c r="I17" s="89">
        <v>10</v>
      </c>
      <c r="J17" s="89"/>
      <c r="K17" s="89"/>
      <c r="L17" s="89">
        <v>20</v>
      </c>
      <c r="M17" s="89" t="s">
        <v>130</v>
      </c>
      <c r="N17" s="89">
        <v>865</v>
      </c>
      <c r="O17" s="89" t="s">
        <v>131</v>
      </c>
      <c r="P17" s="89"/>
    </row>
  </sheetData>
  <autoFilter xmlns:etc="http://www.wps.cn/officeDocument/2017/etCustomData" ref="A2:P17" etc:filterBottomFollowUsedRange="0">
    <extLst/>
  </autoFilter>
  <mergeCells count="1">
    <mergeCell ref="A1:P1"/>
  </mergeCells>
  <pageMargins left="0.751388888888889" right="0.751388888888889" top="0.511805555555556" bottom="1" header="0.5" footer="0.5"/>
  <pageSetup paperSize="9" scale="8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opLeftCell="A13" workbookViewId="0">
      <selection activeCell="L15" sqref="L15"/>
    </sheetView>
  </sheetViews>
  <sheetFormatPr defaultColWidth="9" defaultRowHeight="13.5"/>
  <cols>
    <col min="1" max="1" width="4.44166666666667" customWidth="1"/>
    <col min="2" max="2" width="15.3833333333333" customWidth="1"/>
    <col min="3" max="3" width="7.38333333333333" customWidth="1"/>
    <col min="4" max="4" width="7.5" customWidth="1"/>
    <col min="5" max="5" width="6.88333333333333" customWidth="1"/>
    <col min="6" max="6" width="6.63333333333333" customWidth="1"/>
    <col min="7" max="7" width="43.1333333333333" customWidth="1"/>
    <col min="8" max="8" width="5.63333333333333" hidden="1" customWidth="1"/>
    <col min="9" max="9" width="8" customWidth="1"/>
    <col min="10" max="10" width="6" hidden="1" customWidth="1"/>
    <col min="11" max="11" width="4.13333333333333" customWidth="1"/>
    <col min="12" max="12" width="15.6333333333333" customWidth="1"/>
    <col min="13" max="13" width="5.40833333333333" customWidth="1"/>
    <col min="14" max="14" width="5.25" customWidth="1"/>
    <col min="15" max="15" width="12" customWidth="1"/>
    <col min="16" max="16" width="10" customWidth="1"/>
  </cols>
  <sheetData>
    <row r="1" ht="22.5" spans="1:16">
      <c r="A1" s="33" t="s">
        <v>132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45" spans="1:1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73</v>
      </c>
      <c r="H2" s="35" t="s">
        <v>8</v>
      </c>
      <c r="I2" s="34" t="s">
        <v>9</v>
      </c>
      <c r="J2" s="35" t="s">
        <v>10</v>
      </c>
      <c r="K2" s="35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</row>
    <row r="3" ht="33.75" spans="1:16">
      <c r="A3" s="52">
        <v>1</v>
      </c>
      <c r="B3" s="53" t="s">
        <v>133</v>
      </c>
      <c r="C3" s="54" t="s">
        <v>69</v>
      </c>
      <c r="D3" s="53" t="s">
        <v>134</v>
      </c>
      <c r="E3" s="53" t="s">
        <v>106</v>
      </c>
      <c r="F3" s="54"/>
      <c r="G3" s="53" t="s">
        <v>135</v>
      </c>
      <c r="H3" s="55">
        <v>56</v>
      </c>
      <c r="I3" s="55">
        <v>56</v>
      </c>
      <c r="J3" s="53">
        <v>0</v>
      </c>
      <c r="K3" s="53"/>
      <c r="L3" s="53"/>
      <c r="M3" s="53"/>
      <c r="N3" s="53">
        <v>1503</v>
      </c>
      <c r="O3" s="56" t="s">
        <v>136</v>
      </c>
      <c r="P3" s="57"/>
    </row>
    <row r="4" ht="33.75" spans="1:16">
      <c r="A4" s="52">
        <v>2</v>
      </c>
      <c r="B4" s="58" t="s">
        <v>137</v>
      </c>
      <c r="C4" s="59" t="s">
        <v>69</v>
      </c>
      <c r="D4" s="59" t="s">
        <v>138</v>
      </c>
      <c r="E4" s="59" t="s">
        <v>96</v>
      </c>
      <c r="F4" s="59" t="s">
        <v>43</v>
      </c>
      <c r="G4" s="59" t="s">
        <v>139</v>
      </c>
      <c r="H4" s="55">
        <v>15</v>
      </c>
      <c r="I4" s="55">
        <v>15</v>
      </c>
      <c r="J4" s="59">
        <v>0</v>
      </c>
      <c r="K4" s="59"/>
      <c r="L4" s="59" t="s">
        <v>139</v>
      </c>
      <c r="M4" s="59" t="s">
        <v>140</v>
      </c>
      <c r="N4" s="59">
        <v>505</v>
      </c>
      <c r="O4" s="56" t="s">
        <v>141</v>
      </c>
      <c r="P4" s="57"/>
    </row>
    <row r="5" ht="33.75" spans="1:16">
      <c r="A5" s="52">
        <v>3</v>
      </c>
      <c r="B5" s="60"/>
      <c r="C5" s="54" t="s">
        <v>69</v>
      </c>
      <c r="D5" s="53" t="s">
        <v>142</v>
      </c>
      <c r="E5" s="53" t="s">
        <v>96</v>
      </c>
      <c r="F5" s="54" t="s">
        <v>43</v>
      </c>
      <c r="G5" s="53" t="s">
        <v>143</v>
      </c>
      <c r="H5" s="61">
        <v>24.7</v>
      </c>
      <c r="I5" s="61">
        <v>24.7</v>
      </c>
      <c r="J5" s="53">
        <v>0</v>
      </c>
      <c r="K5" s="53"/>
      <c r="L5" s="53" t="s">
        <v>144</v>
      </c>
      <c r="M5" s="46" t="s">
        <v>52</v>
      </c>
      <c r="N5" s="53">
        <v>846</v>
      </c>
      <c r="O5" s="56" t="s">
        <v>141</v>
      </c>
      <c r="P5" s="34"/>
    </row>
    <row r="6" ht="56.25" spans="1:16">
      <c r="A6" s="52">
        <v>4</v>
      </c>
      <c r="B6" s="62" t="s">
        <v>145</v>
      </c>
      <c r="C6" s="54" t="s">
        <v>69</v>
      </c>
      <c r="D6" s="53" t="s">
        <v>142</v>
      </c>
      <c r="E6" s="53" t="s">
        <v>146</v>
      </c>
      <c r="F6" s="54" t="s">
        <v>43</v>
      </c>
      <c r="G6" s="53" t="s">
        <v>147</v>
      </c>
      <c r="H6" s="48">
        <v>58</v>
      </c>
      <c r="I6" s="48">
        <v>58</v>
      </c>
      <c r="J6" s="46">
        <v>0</v>
      </c>
      <c r="K6" s="46"/>
      <c r="L6" s="46"/>
      <c r="M6" s="46"/>
      <c r="N6" s="46">
        <v>846</v>
      </c>
      <c r="O6" s="63" t="s">
        <v>148</v>
      </c>
      <c r="P6" s="57"/>
    </row>
    <row r="7" ht="56.25" spans="1:16">
      <c r="A7" s="52">
        <v>5</v>
      </c>
      <c r="B7" s="64"/>
      <c r="C7" s="54" t="s">
        <v>69</v>
      </c>
      <c r="D7" s="53" t="s">
        <v>149</v>
      </c>
      <c r="E7" s="53" t="s">
        <v>146</v>
      </c>
      <c r="F7" s="54" t="s">
        <v>43</v>
      </c>
      <c r="G7" s="53" t="s">
        <v>150</v>
      </c>
      <c r="H7" s="20">
        <v>25.5</v>
      </c>
      <c r="I7" s="20">
        <v>25.5</v>
      </c>
      <c r="J7" s="46">
        <v>0</v>
      </c>
      <c r="K7" s="46"/>
      <c r="L7" s="46" t="s">
        <v>150</v>
      </c>
      <c r="M7" s="46" t="s">
        <v>151</v>
      </c>
      <c r="N7" s="46">
        <v>70</v>
      </c>
      <c r="O7" s="63" t="s">
        <v>152</v>
      </c>
      <c r="P7" s="57"/>
    </row>
    <row r="8" ht="33.75" spans="1:16">
      <c r="A8" s="52">
        <v>6</v>
      </c>
      <c r="B8" s="65"/>
      <c r="C8" s="54" t="s">
        <v>69</v>
      </c>
      <c r="D8" s="66" t="s">
        <v>153</v>
      </c>
      <c r="E8" s="66" t="s">
        <v>146</v>
      </c>
      <c r="F8" s="54" t="s">
        <v>43</v>
      </c>
      <c r="G8" s="66" t="s">
        <v>154</v>
      </c>
      <c r="H8" s="61">
        <v>9.7</v>
      </c>
      <c r="I8" s="61">
        <v>9.7</v>
      </c>
      <c r="J8" s="67">
        <v>0</v>
      </c>
      <c r="K8" s="66"/>
      <c r="L8" s="66" t="s">
        <v>155</v>
      </c>
      <c r="M8" s="53" t="s">
        <v>151</v>
      </c>
      <c r="N8" s="66">
        <v>4579</v>
      </c>
      <c r="O8" s="56" t="s">
        <v>156</v>
      </c>
      <c r="P8" s="57"/>
    </row>
    <row r="9" ht="45" spans="1:16">
      <c r="A9" s="52">
        <v>7</v>
      </c>
      <c r="B9" s="68"/>
      <c r="C9" s="54" t="s">
        <v>69</v>
      </c>
      <c r="D9" s="53" t="s">
        <v>157</v>
      </c>
      <c r="E9" s="53" t="s">
        <v>146</v>
      </c>
      <c r="F9" s="54" t="s">
        <v>43</v>
      </c>
      <c r="G9" s="53" t="s">
        <v>158</v>
      </c>
      <c r="H9" s="48">
        <v>21</v>
      </c>
      <c r="I9" s="48">
        <v>21</v>
      </c>
      <c r="J9" s="46">
        <v>0</v>
      </c>
      <c r="K9" s="46"/>
      <c r="L9" s="46" t="s">
        <v>159</v>
      </c>
      <c r="M9" s="46" t="s">
        <v>160</v>
      </c>
      <c r="N9" s="46">
        <v>810</v>
      </c>
      <c r="O9" s="63" t="s">
        <v>161</v>
      </c>
      <c r="P9" s="57"/>
    </row>
    <row r="10" ht="56.25" spans="1:16">
      <c r="A10" s="52">
        <v>8</v>
      </c>
      <c r="B10" s="62" t="s">
        <v>162</v>
      </c>
      <c r="C10" s="54" t="s">
        <v>69</v>
      </c>
      <c r="D10" s="53" t="s">
        <v>163</v>
      </c>
      <c r="E10" s="53" t="s">
        <v>76</v>
      </c>
      <c r="F10" s="54" t="s">
        <v>43</v>
      </c>
      <c r="G10" s="53" t="s">
        <v>164</v>
      </c>
      <c r="H10" s="45">
        <v>22</v>
      </c>
      <c r="I10" s="45">
        <v>22</v>
      </c>
      <c r="J10" s="53">
        <v>0</v>
      </c>
      <c r="K10" s="53"/>
      <c r="L10" s="53" t="s">
        <v>165</v>
      </c>
      <c r="M10" s="53" t="s">
        <v>151</v>
      </c>
      <c r="N10" s="53" t="s">
        <v>166</v>
      </c>
      <c r="O10" s="56" t="s">
        <v>167</v>
      </c>
      <c r="P10" s="57"/>
    </row>
    <row r="11" ht="56.25" spans="1:16">
      <c r="A11" s="52">
        <v>9</v>
      </c>
      <c r="B11" s="64"/>
      <c r="C11" s="54" t="s">
        <v>69</v>
      </c>
      <c r="D11" s="59" t="s">
        <v>138</v>
      </c>
      <c r="E11" s="59" t="s">
        <v>76</v>
      </c>
      <c r="F11" s="54" t="s">
        <v>43</v>
      </c>
      <c r="G11" s="59" t="s">
        <v>168</v>
      </c>
      <c r="H11" s="55">
        <v>15</v>
      </c>
      <c r="I11" s="55">
        <v>15</v>
      </c>
      <c r="J11" s="59">
        <v>0</v>
      </c>
      <c r="K11" s="59"/>
      <c r="L11" s="59" t="s">
        <v>168</v>
      </c>
      <c r="M11" s="53" t="s">
        <v>169</v>
      </c>
      <c r="N11" s="67">
        <v>505</v>
      </c>
      <c r="O11" s="56" t="s">
        <v>170</v>
      </c>
      <c r="P11" s="57"/>
    </row>
    <row r="12" ht="45" spans="1:16">
      <c r="A12" s="52">
        <v>10</v>
      </c>
      <c r="B12" s="69" t="s">
        <v>171</v>
      </c>
      <c r="C12" s="69" t="s">
        <v>69</v>
      </c>
      <c r="D12" s="69" t="s">
        <v>172</v>
      </c>
      <c r="E12" s="59" t="s">
        <v>76</v>
      </c>
      <c r="F12" s="70" t="s">
        <v>43</v>
      </c>
      <c r="G12" s="69" t="s">
        <v>173</v>
      </c>
      <c r="H12" s="71">
        <v>25</v>
      </c>
      <c r="I12" s="71">
        <v>25</v>
      </c>
      <c r="J12" s="69">
        <v>0</v>
      </c>
      <c r="K12" s="69"/>
      <c r="L12" s="69" t="s">
        <v>174</v>
      </c>
      <c r="M12" s="69" t="s">
        <v>151</v>
      </c>
      <c r="N12" s="69">
        <v>122</v>
      </c>
      <c r="O12" s="56" t="s">
        <v>175</v>
      </c>
      <c r="P12" s="57"/>
    </row>
    <row r="13" ht="34" customHeight="1" spans="1:16">
      <c r="A13" s="52">
        <v>11</v>
      </c>
      <c r="B13" s="59" t="s">
        <v>176</v>
      </c>
      <c r="C13" s="54" t="s">
        <v>69</v>
      </c>
      <c r="D13" s="66" t="s">
        <v>153</v>
      </c>
      <c r="E13" s="66" t="s">
        <v>86</v>
      </c>
      <c r="F13" s="54" t="s">
        <v>43</v>
      </c>
      <c r="G13" s="66" t="s">
        <v>177</v>
      </c>
      <c r="H13" s="61">
        <v>29</v>
      </c>
      <c r="I13" s="61">
        <v>29</v>
      </c>
      <c r="J13" s="67">
        <v>0</v>
      </c>
      <c r="K13" s="66"/>
      <c r="L13" s="66" t="s">
        <v>178</v>
      </c>
      <c r="M13" s="53" t="s">
        <v>151</v>
      </c>
      <c r="N13" s="66">
        <v>4579</v>
      </c>
      <c r="O13" s="39" t="s">
        <v>179</v>
      </c>
      <c r="P13" s="34"/>
    </row>
    <row r="14" ht="45" spans="1:16">
      <c r="A14" s="52">
        <v>12</v>
      </c>
      <c r="B14" s="72"/>
      <c r="C14" s="54" t="s">
        <v>69</v>
      </c>
      <c r="D14" s="53" t="s">
        <v>157</v>
      </c>
      <c r="E14" s="53" t="s">
        <v>86</v>
      </c>
      <c r="F14" s="54" t="s">
        <v>43</v>
      </c>
      <c r="G14" s="53" t="s">
        <v>180</v>
      </c>
      <c r="H14" s="48">
        <v>22</v>
      </c>
      <c r="I14" s="48">
        <v>22</v>
      </c>
      <c r="J14" s="46">
        <v>0</v>
      </c>
      <c r="K14" s="46"/>
      <c r="L14" s="46" t="s">
        <v>181</v>
      </c>
      <c r="M14" s="46" t="s">
        <v>78</v>
      </c>
      <c r="N14" s="46">
        <v>810</v>
      </c>
      <c r="O14" s="73" t="s">
        <v>182</v>
      </c>
      <c r="P14" s="74"/>
    </row>
    <row r="15" ht="56.25" spans="1:16">
      <c r="A15" s="52">
        <v>13</v>
      </c>
      <c r="B15" s="59" t="s">
        <v>183</v>
      </c>
      <c r="C15" s="59" t="s">
        <v>69</v>
      </c>
      <c r="D15" s="59" t="s">
        <v>138</v>
      </c>
      <c r="E15" s="59" t="s">
        <v>184</v>
      </c>
      <c r="F15" s="59" t="s">
        <v>43</v>
      </c>
      <c r="G15" s="59" t="s">
        <v>185</v>
      </c>
      <c r="H15" s="55">
        <v>27</v>
      </c>
      <c r="I15" s="55">
        <v>27</v>
      </c>
      <c r="J15" s="59">
        <v>0</v>
      </c>
      <c r="K15" s="59"/>
      <c r="L15" s="59" t="s">
        <v>185</v>
      </c>
      <c r="M15" s="59" t="s">
        <v>52</v>
      </c>
      <c r="N15" s="59">
        <v>505</v>
      </c>
      <c r="O15" s="56" t="s">
        <v>175</v>
      </c>
      <c r="P15" s="74"/>
    </row>
    <row r="16" ht="45" spans="1:16">
      <c r="A16" s="52">
        <v>14</v>
      </c>
      <c r="B16" s="62" t="s">
        <v>186</v>
      </c>
      <c r="C16" s="54" t="s">
        <v>69</v>
      </c>
      <c r="D16" s="53" t="s">
        <v>149</v>
      </c>
      <c r="E16" s="53" t="s">
        <v>86</v>
      </c>
      <c r="F16" s="54" t="s">
        <v>43</v>
      </c>
      <c r="G16" s="53" t="s">
        <v>187</v>
      </c>
      <c r="H16" s="48">
        <v>29.7</v>
      </c>
      <c r="I16" s="48">
        <v>29.7</v>
      </c>
      <c r="J16" s="46">
        <v>0</v>
      </c>
      <c r="K16" s="46"/>
      <c r="L16" s="46" t="s">
        <v>188</v>
      </c>
      <c r="M16" s="46" t="s">
        <v>151</v>
      </c>
      <c r="N16" s="46">
        <v>70</v>
      </c>
      <c r="O16" s="56" t="s">
        <v>189</v>
      </c>
      <c r="P16" s="34"/>
    </row>
    <row r="17" ht="45" spans="1:16">
      <c r="A17" s="52">
        <v>15</v>
      </c>
      <c r="B17" s="75"/>
      <c r="C17" s="54" t="s">
        <v>69</v>
      </c>
      <c r="D17" s="53" t="s">
        <v>172</v>
      </c>
      <c r="E17" s="53" t="s">
        <v>86</v>
      </c>
      <c r="F17" s="54" t="s">
        <v>43</v>
      </c>
      <c r="G17" s="53" t="s">
        <v>190</v>
      </c>
      <c r="H17" s="48">
        <v>23</v>
      </c>
      <c r="I17" s="48">
        <v>23</v>
      </c>
      <c r="J17" s="46">
        <v>0</v>
      </c>
      <c r="K17" s="53"/>
      <c r="L17" s="53" t="s">
        <v>191</v>
      </c>
      <c r="M17" s="46" t="s">
        <v>52</v>
      </c>
      <c r="N17" s="46">
        <v>41</v>
      </c>
      <c r="O17" s="56" t="s">
        <v>189</v>
      </c>
      <c r="P17" s="34"/>
    </row>
    <row r="18" ht="34.5" spans="1:16">
      <c r="A18" s="52">
        <v>16</v>
      </c>
      <c r="B18" s="76" t="s">
        <v>192</v>
      </c>
      <c r="C18" s="54" t="s">
        <v>69</v>
      </c>
      <c r="D18" s="53" t="s">
        <v>172</v>
      </c>
      <c r="E18" s="53" t="s">
        <v>86</v>
      </c>
      <c r="F18" s="54" t="s">
        <v>43</v>
      </c>
      <c r="G18" s="76" t="s">
        <v>193</v>
      </c>
      <c r="H18" s="48">
        <v>28.5</v>
      </c>
      <c r="I18" s="48">
        <v>28.5</v>
      </c>
      <c r="J18" s="46">
        <v>0</v>
      </c>
      <c r="K18" s="76"/>
      <c r="L18" s="76" t="s">
        <v>194</v>
      </c>
      <c r="M18" s="46" t="s">
        <v>195</v>
      </c>
      <c r="N18" s="46">
        <v>41</v>
      </c>
      <c r="O18" s="56" t="s">
        <v>196</v>
      </c>
      <c r="P18" s="34"/>
    </row>
    <row r="19" ht="67.5" spans="1:16">
      <c r="A19" s="52">
        <v>17</v>
      </c>
      <c r="B19" s="59" t="s">
        <v>197</v>
      </c>
      <c r="C19" s="59" t="s">
        <v>69</v>
      </c>
      <c r="D19" s="77" t="s">
        <v>198</v>
      </c>
      <c r="E19" s="53" t="s">
        <v>86</v>
      </c>
      <c r="F19" s="54" t="s">
        <v>43</v>
      </c>
      <c r="G19" s="59" t="s">
        <v>199</v>
      </c>
      <c r="H19" s="55">
        <v>29</v>
      </c>
      <c r="I19" s="55">
        <v>29</v>
      </c>
      <c r="J19" s="59">
        <v>0</v>
      </c>
      <c r="K19" s="59"/>
      <c r="L19" s="59" t="s">
        <v>200</v>
      </c>
      <c r="M19" s="46" t="s">
        <v>151</v>
      </c>
      <c r="N19" s="59">
        <v>1655</v>
      </c>
      <c r="O19" s="56" t="s">
        <v>201</v>
      </c>
      <c r="P19" s="78"/>
    </row>
    <row r="20" ht="45" spans="1:16">
      <c r="A20" s="52">
        <v>18</v>
      </c>
      <c r="B20" s="59" t="s">
        <v>202</v>
      </c>
      <c r="C20" s="59" t="s">
        <v>69</v>
      </c>
      <c r="D20" s="77" t="s">
        <v>198</v>
      </c>
      <c r="E20" s="53" t="s">
        <v>203</v>
      </c>
      <c r="F20" s="54" t="s">
        <v>43</v>
      </c>
      <c r="G20" s="59" t="s">
        <v>204</v>
      </c>
      <c r="H20" s="55">
        <v>25</v>
      </c>
      <c r="I20" s="55">
        <v>25</v>
      </c>
      <c r="J20" s="59">
        <v>0</v>
      </c>
      <c r="K20" s="59"/>
      <c r="L20" s="59" t="s">
        <v>204</v>
      </c>
      <c r="M20" s="46" t="s">
        <v>52</v>
      </c>
      <c r="N20" s="53" t="s">
        <v>166</v>
      </c>
      <c r="O20" s="56" t="s">
        <v>205</v>
      </c>
      <c r="P20" s="78"/>
    </row>
    <row r="21" ht="45" spans="1:16">
      <c r="A21" s="52" t="s">
        <v>206</v>
      </c>
      <c r="B21" s="59" t="s">
        <v>207</v>
      </c>
      <c r="C21" s="59" t="s">
        <v>69</v>
      </c>
      <c r="D21" s="59" t="s">
        <v>208</v>
      </c>
      <c r="E21" s="53" t="s">
        <v>203</v>
      </c>
      <c r="F21" s="54" t="s">
        <v>43</v>
      </c>
      <c r="G21" s="59" t="s">
        <v>209</v>
      </c>
      <c r="H21" s="55">
        <v>28</v>
      </c>
      <c r="I21" s="55" t="s">
        <v>210</v>
      </c>
      <c r="J21" s="59">
        <v>0</v>
      </c>
      <c r="K21" s="59"/>
      <c r="L21" s="59" t="s">
        <v>209</v>
      </c>
      <c r="M21" s="59" t="s">
        <v>52</v>
      </c>
      <c r="N21" s="59">
        <v>505</v>
      </c>
      <c r="O21" s="56" t="s">
        <v>211</v>
      </c>
      <c r="P21" s="78"/>
    </row>
    <row r="22" spans="1:16">
      <c r="A22" s="79" t="s">
        <v>212</v>
      </c>
      <c r="B22" s="79"/>
      <c r="C22" s="79"/>
      <c r="D22" s="79"/>
      <c r="E22" s="79"/>
      <c r="F22" s="79"/>
      <c r="G22" s="79"/>
      <c r="H22" s="79">
        <f>SUM(H3:H21)</f>
        <v>513.1</v>
      </c>
      <c r="I22" s="79">
        <f>SUM(I3:I21)</f>
        <v>485.1</v>
      </c>
      <c r="J22" s="80"/>
      <c r="K22" s="80"/>
      <c r="L22" s="80"/>
      <c r="M22" s="80"/>
      <c r="N22" s="80"/>
      <c r="O22" s="81"/>
      <c r="P22" s="80"/>
    </row>
    <row r="23" spans="1:16">
      <c r="C23" t="s">
        <v>213</v>
      </c>
    </row>
    <row r="26" spans="1:16">
      <c r="K26" t="s">
        <v>214</v>
      </c>
    </row>
    <row r="27" spans="1:16">
      <c r="G27" t="s">
        <v>215</v>
      </c>
    </row>
    <row r="28" spans="1:16">
      <c r="G28" t="s">
        <v>215</v>
      </c>
    </row>
  </sheetData>
  <mergeCells count="7">
    <mergeCell ref="A1:P1"/>
    <mergeCell ref="A22:G22"/>
    <mergeCell ref="B4:B5"/>
    <mergeCell ref="B6:B9"/>
    <mergeCell ref="B10:B11"/>
    <mergeCell ref="B13:B14"/>
    <mergeCell ref="B16:B17"/>
  </mergeCells>
  <pageMargins left="0.751388888888889" right="0.751388888888889" top="0.511805555555556" bottom="0.511805555555556" header="0.5" footer="0.5"/>
  <pageSetup paperSize="9" scale="8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opLeftCell="A5" workbookViewId="0">
      <selection activeCell="A4" sqref="$A4:$XFD4"/>
    </sheetView>
  </sheetViews>
  <sheetFormatPr defaultColWidth="9" defaultRowHeight="13.5"/>
  <cols>
    <col min="1" max="1" width="3.5" customWidth="1"/>
    <col min="2" max="2" width="23.8833333333333" customWidth="1"/>
    <col min="3" max="3" width="7.38333333333333" customWidth="1"/>
    <col min="4" max="4" width="7.5" customWidth="1"/>
    <col min="5" max="5" width="12.25" customWidth="1"/>
    <col min="6" max="6" width="7.63333333333333" customWidth="1"/>
    <col min="7" max="7" width="29.8833333333333" customWidth="1"/>
    <col min="8" max="8" width="8.13333333333333" customWidth="1"/>
    <col min="9" max="9" width="11.5" customWidth="1"/>
    <col min="10" max="10" width="7.88333333333333" customWidth="1"/>
    <col min="11" max="11" width="4.13333333333333" hidden="1" customWidth="1"/>
    <col min="12" max="12" width="7.63333333333333" customWidth="1"/>
    <col min="13" max="13" width="6.75" customWidth="1"/>
    <col min="15" max="15" width="18.25" customWidth="1"/>
    <col min="16" max="16" width="12.8833333333333" customWidth="1"/>
  </cols>
  <sheetData>
    <row r="1" ht="22.5" spans="1:16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45" spans="1:16">
      <c r="A2" s="34" t="s">
        <v>72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73</v>
      </c>
      <c r="H2" s="35" t="s">
        <v>8</v>
      </c>
      <c r="I2" s="34" t="s">
        <v>9</v>
      </c>
      <c r="J2" s="35" t="s">
        <v>10</v>
      </c>
      <c r="K2" s="35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6" t="s">
        <v>16</v>
      </c>
    </row>
    <row r="3" ht="35" customHeight="1" spans="1:16">
      <c r="A3" s="34">
        <v>1</v>
      </c>
      <c r="B3" s="37" t="s">
        <v>216</v>
      </c>
      <c r="C3" s="38" t="s">
        <v>217</v>
      </c>
      <c r="D3" s="39" t="s">
        <v>218</v>
      </c>
      <c r="E3" s="39" t="s">
        <v>184</v>
      </c>
      <c r="F3" s="37" t="s">
        <v>43</v>
      </c>
      <c r="G3" s="28" t="s">
        <v>219</v>
      </c>
      <c r="H3" s="37">
        <v>12</v>
      </c>
      <c r="I3" s="37">
        <v>12</v>
      </c>
      <c r="J3" s="37">
        <v>0</v>
      </c>
      <c r="K3" s="37"/>
      <c r="L3" s="37">
        <v>441</v>
      </c>
      <c r="M3" s="37" t="s">
        <v>108</v>
      </c>
      <c r="N3" s="40">
        <v>5329</v>
      </c>
      <c r="O3" s="39" t="s">
        <v>220</v>
      </c>
      <c r="P3" s="37"/>
    </row>
    <row r="4" ht="35" customHeight="1" spans="1:16">
      <c r="A4" s="41">
        <v>2</v>
      </c>
      <c r="B4" s="39" t="s">
        <v>221</v>
      </c>
      <c r="C4" s="38" t="s">
        <v>217</v>
      </c>
      <c r="D4" s="39" t="s">
        <v>218</v>
      </c>
      <c r="E4" s="39" t="s">
        <v>222</v>
      </c>
      <c r="F4" s="37" t="s">
        <v>43</v>
      </c>
      <c r="G4" s="39" t="s">
        <v>223</v>
      </c>
      <c r="H4" s="39">
        <v>13.5</v>
      </c>
      <c r="I4" s="39">
        <v>13.5</v>
      </c>
      <c r="J4" s="39">
        <v>0</v>
      </c>
      <c r="K4" s="39"/>
      <c r="L4" s="39">
        <v>1</v>
      </c>
      <c r="M4" s="42" t="s">
        <v>108</v>
      </c>
      <c r="N4" s="40">
        <v>5329</v>
      </c>
      <c r="O4" s="43" t="s">
        <v>224</v>
      </c>
      <c r="P4" s="43"/>
    </row>
    <row r="5" ht="35" customHeight="1" spans="1:16">
      <c r="A5" s="34">
        <v>3</v>
      </c>
      <c r="B5" s="39" t="s">
        <v>225</v>
      </c>
      <c r="C5" s="38" t="s">
        <v>217</v>
      </c>
      <c r="D5" s="39" t="s">
        <v>218</v>
      </c>
      <c r="E5" s="39" t="s">
        <v>222</v>
      </c>
      <c r="F5" s="38" t="s">
        <v>226</v>
      </c>
      <c r="G5" s="39" t="s">
        <v>227</v>
      </c>
      <c r="H5" s="39">
        <v>15</v>
      </c>
      <c r="I5" s="39">
        <v>15</v>
      </c>
      <c r="J5" s="39">
        <v>0</v>
      </c>
      <c r="K5" s="39"/>
      <c r="L5" s="39">
        <v>1</v>
      </c>
      <c r="M5" s="42" t="s">
        <v>108</v>
      </c>
      <c r="N5" s="40">
        <v>5329</v>
      </c>
      <c r="O5" s="44" t="s">
        <v>228</v>
      </c>
      <c r="P5" s="43"/>
    </row>
    <row r="6" ht="35" customHeight="1" spans="1:16">
      <c r="A6" s="41">
        <v>4</v>
      </c>
      <c r="B6" s="39" t="s">
        <v>229</v>
      </c>
      <c r="C6" s="38" t="s">
        <v>217</v>
      </c>
      <c r="D6" s="39" t="s">
        <v>218</v>
      </c>
      <c r="E6" s="39" t="s">
        <v>184</v>
      </c>
      <c r="F6" s="37" t="s">
        <v>43</v>
      </c>
      <c r="G6" s="39" t="s">
        <v>230</v>
      </c>
      <c r="H6" s="39">
        <v>15</v>
      </c>
      <c r="I6" s="39">
        <v>15</v>
      </c>
      <c r="J6" s="39">
        <v>0</v>
      </c>
      <c r="K6" s="39"/>
      <c r="L6" s="39">
        <v>1</v>
      </c>
      <c r="M6" s="42" t="s">
        <v>108</v>
      </c>
      <c r="N6" s="40">
        <v>5329</v>
      </c>
      <c r="O6" s="44" t="s">
        <v>231</v>
      </c>
      <c r="P6" s="43"/>
    </row>
    <row r="7" ht="35" customHeight="1" spans="1:16">
      <c r="A7" s="34">
        <v>5</v>
      </c>
      <c r="B7" s="45" t="s">
        <v>232</v>
      </c>
      <c r="C7" s="45" t="s">
        <v>32</v>
      </c>
      <c r="D7" s="45" t="s">
        <v>233</v>
      </c>
      <c r="E7" s="45" t="s">
        <v>106</v>
      </c>
      <c r="F7" s="45" t="s">
        <v>43</v>
      </c>
      <c r="G7" s="45" t="s">
        <v>234</v>
      </c>
      <c r="H7" s="46">
        <v>500</v>
      </c>
      <c r="I7" s="46">
        <v>500</v>
      </c>
      <c r="J7" s="46">
        <v>0</v>
      </c>
      <c r="K7" s="46"/>
      <c r="L7" s="46" t="s">
        <v>235</v>
      </c>
      <c r="M7" s="45" t="s">
        <v>236</v>
      </c>
      <c r="N7" s="46">
        <v>3600</v>
      </c>
      <c r="O7" s="45" t="s">
        <v>237</v>
      </c>
      <c r="P7" s="36"/>
    </row>
    <row r="8" ht="35" customHeight="1" spans="1:16">
      <c r="A8" s="41">
        <v>6</v>
      </c>
      <c r="B8" s="45" t="s">
        <v>238</v>
      </c>
      <c r="C8" s="45" t="s">
        <v>32</v>
      </c>
      <c r="D8" s="45" t="s">
        <v>233</v>
      </c>
      <c r="E8" s="47" t="s">
        <v>239</v>
      </c>
      <c r="F8" s="45" t="s">
        <v>43</v>
      </c>
      <c r="G8" s="45" t="s">
        <v>240</v>
      </c>
      <c r="H8" s="46">
        <v>28</v>
      </c>
      <c r="I8" s="46">
        <v>28</v>
      </c>
      <c r="J8" s="46">
        <v>0</v>
      </c>
      <c r="K8" s="46"/>
      <c r="L8" s="46" t="s">
        <v>241</v>
      </c>
      <c r="M8" s="45" t="s">
        <v>88</v>
      </c>
      <c r="N8" s="46">
        <v>3600</v>
      </c>
      <c r="O8" s="45" t="s">
        <v>242</v>
      </c>
      <c r="P8" s="36"/>
    </row>
    <row r="9" ht="35" customHeight="1" spans="1:16">
      <c r="A9" s="34">
        <v>7</v>
      </c>
      <c r="B9" s="45" t="s">
        <v>243</v>
      </c>
      <c r="C9" s="45" t="s">
        <v>32</v>
      </c>
      <c r="D9" s="45" t="s">
        <v>233</v>
      </c>
      <c r="E9" s="47" t="s">
        <v>106</v>
      </c>
      <c r="F9" s="45" t="s">
        <v>43</v>
      </c>
      <c r="G9" s="45" t="s">
        <v>244</v>
      </c>
      <c r="H9" s="46">
        <v>10</v>
      </c>
      <c r="I9" s="46">
        <v>10</v>
      </c>
      <c r="J9" s="46">
        <v>0</v>
      </c>
      <c r="K9" s="46"/>
      <c r="L9" s="46" t="s">
        <v>245</v>
      </c>
      <c r="M9" s="45" t="s">
        <v>88</v>
      </c>
      <c r="N9" s="46">
        <v>3600</v>
      </c>
      <c r="O9" s="45" t="s">
        <v>242</v>
      </c>
      <c r="P9" s="36"/>
    </row>
    <row r="10" ht="35" customHeight="1" spans="1:16">
      <c r="A10" s="41">
        <v>8</v>
      </c>
      <c r="B10" s="48" t="s">
        <v>246</v>
      </c>
      <c r="C10" s="45" t="s">
        <v>32</v>
      </c>
      <c r="D10" s="45" t="s">
        <v>233</v>
      </c>
      <c r="E10" s="45" t="s">
        <v>106</v>
      </c>
      <c r="F10" s="45" t="s">
        <v>43</v>
      </c>
      <c r="G10" s="48" t="s">
        <v>247</v>
      </c>
      <c r="H10" s="49">
        <v>20</v>
      </c>
      <c r="I10" s="49">
        <v>20</v>
      </c>
      <c r="J10" s="49">
        <v>0</v>
      </c>
      <c r="K10" s="49">
        <v>20</v>
      </c>
      <c r="L10" s="49" t="s">
        <v>248</v>
      </c>
      <c r="M10" s="45" t="s">
        <v>88</v>
      </c>
      <c r="N10" s="46">
        <v>3600</v>
      </c>
      <c r="O10" s="45" t="s">
        <v>249</v>
      </c>
      <c r="P10" s="36"/>
    </row>
    <row r="11" ht="33" customHeight="1" spans="1:16">
      <c r="A11" s="34">
        <v>9</v>
      </c>
      <c r="B11" s="45" t="s">
        <v>250</v>
      </c>
      <c r="C11" s="45" t="s">
        <v>32</v>
      </c>
      <c r="D11" s="45" t="s">
        <v>233</v>
      </c>
      <c r="E11" s="45" t="s">
        <v>106</v>
      </c>
      <c r="F11" s="45" t="s">
        <v>43</v>
      </c>
      <c r="G11" s="45" t="s">
        <v>251</v>
      </c>
      <c r="H11" s="46">
        <v>26</v>
      </c>
      <c r="I11" s="46">
        <v>26</v>
      </c>
      <c r="J11" s="46">
        <v>0</v>
      </c>
      <c r="K11" s="46">
        <v>26</v>
      </c>
      <c r="L11" s="46" t="s">
        <v>252</v>
      </c>
      <c r="M11" s="45" t="s">
        <v>52</v>
      </c>
      <c r="N11" s="46">
        <v>6000</v>
      </c>
      <c r="O11" s="45" t="s">
        <v>253</v>
      </c>
      <c r="P11" s="36" t="s">
        <v>254</v>
      </c>
    </row>
    <row r="12" ht="35" customHeight="1" spans="1:16">
      <c r="A12" s="41">
        <v>10</v>
      </c>
      <c r="B12" s="45" t="s">
        <v>255</v>
      </c>
      <c r="C12" s="45" t="s">
        <v>32</v>
      </c>
      <c r="D12" s="45" t="s">
        <v>233</v>
      </c>
      <c r="E12" s="45" t="s">
        <v>106</v>
      </c>
      <c r="F12" s="45" t="s">
        <v>43</v>
      </c>
      <c r="G12" s="45" t="s">
        <v>256</v>
      </c>
      <c r="H12" s="46">
        <v>10</v>
      </c>
      <c r="I12" s="46">
        <v>10</v>
      </c>
      <c r="J12" s="46">
        <v>0</v>
      </c>
      <c r="K12" s="46">
        <v>10</v>
      </c>
      <c r="L12" s="45" t="s">
        <v>256</v>
      </c>
      <c r="M12" s="45" t="s">
        <v>52</v>
      </c>
      <c r="N12" s="46">
        <v>6000</v>
      </c>
      <c r="O12" s="45" t="s">
        <v>257</v>
      </c>
      <c r="P12" s="36"/>
    </row>
    <row r="13" ht="35" customHeight="1" spans="1:16">
      <c r="A13" s="34">
        <v>11</v>
      </c>
      <c r="B13" s="45" t="s">
        <v>258</v>
      </c>
      <c r="C13" s="45" t="s">
        <v>32</v>
      </c>
      <c r="D13" s="45" t="s">
        <v>233</v>
      </c>
      <c r="E13" s="47" t="s">
        <v>106</v>
      </c>
      <c r="F13" s="45" t="s">
        <v>43</v>
      </c>
      <c r="G13" s="45" t="s">
        <v>259</v>
      </c>
      <c r="H13" s="46">
        <v>15</v>
      </c>
      <c r="I13" s="46">
        <v>15</v>
      </c>
      <c r="J13" s="46">
        <v>0</v>
      </c>
      <c r="K13" s="46">
        <v>15</v>
      </c>
      <c r="L13" s="45" t="s">
        <v>259</v>
      </c>
      <c r="M13" s="45" t="s">
        <v>260</v>
      </c>
      <c r="N13" s="46">
        <v>3601</v>
      </c>
      <c r="O13" s="45" t="s">
        <v>261</v>
      </c>
      <c r="P13" s="36"/>
    </row>
    <row r="14" ht="35" customHeight="1" spans="1:16">
      <c r="A14" s="41">
        <v>12</v>
      </c>
      <c r="B14" s="45" t="s">
        <v>262</v>
      </c>
      <c r="C14" s="45" t="s">
        <v>32</v>
      </c>
      <c r="D14" s="45" t="s">
        <v>233</v>
      </c>
      <c r="E14" s="45" t="s">
        <v>263</v>
      </c>
      <c r="F14" s="45" t="s">
        <v>43</v>
      </c>
      <c r="G14" s="45" t="s">
        <v>264</v>
      </c>
      <c r="H14" s="49">
        <v>100</v>
      </c>
      <c r="I14" s="49">
        <v>100</v>
      </c>
      <c r="J14" s="49">
        <v>0</v>
      </c>
      <c r="K14" s="49">
        <v>100</v>
      </c>
      <c r="L14" s="45" t="s">
        <v>264</v>
      </c>
      <c r="M14" s="45" t="s">
        <v>120</v>
      </c>
      <c r="N14" s="46">
        <v>3600</v>
      </c>
      <c r="O14" s="50" t="s">
        <v>265</v>
      </c>
      <c r="P14" s="36"/>
    </row>
    <row r="15" ht="35" customHeight="1" spans="1:16">
      <c r="A15" s="34">
        <v>13</v>
      </c>
      <c r="B15" s="45" t="s">
        <v>266</v>
      </c>
      <c r="C15" s="45" t="s">
        <v>32</v>
      </c>
      <c r="D15" s="45" t="s">
        <v>233</v>
      </c>
      <c r="E15" s="47" t="s">
        <v>239</v>
      </c>
      <c r="F15" s="45" t="s">
        <v>43</v>
      </c>
      <c r="G15" s="45" t="s">
        <v>267</v>
      </c>
      <c r="H15" s="49">
        <v>6</v>
      </c>
      <c r="I15" s="49">
        <v>6</v>
      </c>
      <c r="J15" s="49">
        <v>0</v>
      </c>
      <c r="K15" s="49"/>
      <c r="L15" s="45" t="s">
        <v>268</v>
      </c>
      <c r="M15" s="45" t="s">
        <v>78</v>
      </c>
      <c r="N15" s="46">
        <v>3600</v>
      </c>
      <c r="O15" s="45" t="s">
        <v>269</v>
      </c>
      <c r="P15" s="36"/>
    </row>
    <row r="16" ht="35" customHeight="1" spans="1:16">
      <c r="A16" s="41">
        <v>14</v>
      </c>
      <c r="B16" s="45" t="s">
        <v>270</v>
      </c>
      <c r="C16" s="45" t="s">
        <v>32</v>
      </c>
      <c r="D16" s="45" t="s">
        <v>233</v>
      </c>
      <c r="E16" s="47" t="s">
        <v>106</v>
      </c>
      <c r="F16" s="45" t="s">
        <v>43</v>
      </c>
      <c r="G16" s="45" t="s">
        <v>271</v>
      </c>
      <c r="H16" s="46">
        <v>27</v>
      </c>
      <c r="I16" s="46">
        <v>27</v>
      </c>
      <c r="J16" s="46">
        <v>0</v>
      </c>
      <c r="K16" s="46">
        <v>27</v>
      </c>
      <c r="L16" s="45" t="s">
        <v>52</v>
      </c>
      <c r="M16" s="45"/>
      <c r="N16" s="46">
        <v>4000</v>
      </c>
      <c r="O16" s="45" t="s">
        <v>253</v>
      </c>
      <c r="P16" s="36"/>
    </row>
    <row r="17" ht="35" customHeight="1" spans="1:16">
      <c r="A17" s="34">
        <v>15</v>
      </c>
      <c r="B17" s="51" t="s">
        <v>272</v>
      </c>
      <c r="C17" s="51" t="s">
        <v>32</v>
      </c>
      <c r="D17" s="51" t="s">
        <v>273</v>
      </c>
      <c r="E17" s="51" t="s">
        <v>274</v>
      </c>
      <c r="F17" s="51" t="s">
        <v>43</v>
      </c>
      <c r="G17" s="51" t="s">
        <v>275</v>
      </c>
      <c r="H17" s="51">
        <v>29.7</v>
      </c>
      <c r="I17" s="51"/>
      <c r="J17" s="51"/>
      <c r="K17" s="51">
        <v>165</v>
      </c>
      <c r="L17" s="51" t="s">
        <v>260</v>
      </c>
      <c r="M17" s="51">
        <v>138</v>
      </c>
      <c r="N17" s="51"/>
      <c r="O17" s="51" t="s">
        <v>261</v>
      </c>
      <c r="P17" s="51"/>
    </row>
  </sheetData>
  <mergeCells count="1">
    <mergeCell ref="A1:P1"/>
  </mergeCells>
  <pageMargins left="0.75" right="0.75" top="0.550694444444444" bottom="1" header="0.5" footer="0.5"/>
  <pageSetup paperSize="9" scale="7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selection activeCell="D12" sqref="D12"/>
    </sheetView>
  </sheetViews>
  <sheetFormatPr defaultColWidth="9" defaultRowHeight="13.5"/>
  <cols>
    <col min="1" max="1" width="6" customWidth="1"/>
    <col min="2" max="2" width="14.6666666666667" customWidth="1"/>
    <col min="4" max="4" width="14.675" customWidth="1"/>
    <col min="5" max="5" width="10.6333333333333" customWidth="1"/>
    <col min="7" max="7" width="33.3666666666667" customWidth="1"/>
    <col min="13" max="13" width="10.1333333333333" customWidth="1"/>
    <col min="14" max="14" width="11.4" customWidth="1"/>
    <col min="15" max="15" width="9.45" customWidth="1"/>
  </cols>
  <sheetData>
    <row r="1" ht="25.5" spans="1:15">
      <c r="A1" s="25" t="s">
        <v>276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ht="40.5" spans="1: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73</v>
      </c>
      <c r="H2" s="27" t="s">
        <v>8</v>
      </c>
      <c r="I2" s="26" t="s">
        <v>9</v>
      </c>
      <c r="J2" s="27" t="s">
        <v>10</v>
      </c>
      <c r="K2" s="26" t="s">
        <v>12</v>
      </c>
      <c r="L2" s="26" t="s">
        <v>13</v>
      </c>
      <c r="M2" s="26" t="s">
        <v>14</v>
      </c>
      <c r="N2" s="26" t="s">
        <v>15</v>
      </c>
      <c r="O2" s="26" t="s">
        <v>16</v>
      </c>
    </row>
    <row r="3" ht="40.5" spans="1:15">
      <c r="A3" s="28">
        <v>1</v>
      </c>
      <c r="B3" s="28" t="s">
        <v>277</v>
      </c>
      <c r="C3" s="28" t="s">
        <v>40</v>
      </c>
      <c r="D3" s="28" t="s">
        <v>278</v>
      </c>
      <c r="E3" s="28" t="s">
        <v>184</v>
      </c>
      <c r="F3" s="28" t="s">
        <v>43</v>
      </c>
      <c r="G3" s="28" t="s">
        <v>279</v>
      </c>
      <c r="H3" s="28">
        <v>25</v>
      </c>
      <c r="I3" s="28">
        <v>25</v>
      </c>
      <c r="J3" s="28">
        <v>0</v>
      </c>
      <c r="K3" s="28">
        <v>20</v>
      </c>
      <c r="L3" s="28" t="s">
        <v>45</v>
      </c>
      <c r="M3" s="28">
        <v>4000</v>
      </c>
      <c r="N3" s="28"/>
      <c r="O3" s="29" t="s">
        <v>280</v>
      </c>
    </row>
    <row r="4" ht="27" spans="1:15">
      <c r="A4" s="28">
        <v>2</v>
      </c>
      <c r="B4" s="28" t="s">
        <v>281</v>
      </c>
      <c r="C4" s="28" t="s">
        <v>40</v>
      </c>
      <c r="D4" s="28" t="s">
        <v>282</v>
      </c>
      <c r="E4" s="28" t="s">
        <v>283</v>
      </c>
      <c r="F4" s="28" t="s">
        <v>43</v>
      </c>
      <c r="G4" s="28" t="s">
        <v>284</v>
      </c>
      <c r="H4" s="28">
        <v>29</v>
      </c>
      <c r="I4" s="28">
        <v>29</v>
      </c>
      <c r="J4" s="28">
        <v>0</v>
      </c>
      <c r="K4" s="28" t="s">
        <v>285</v>
      </c>
      <c r="L4" s="28" t="s">
        <v>52</v>
      </c>
      <c r="M4" s="28">
        <v>300</v>
      </c>
      <c r="N4" s="28" t="s">
        <v>286</v>
      </c>
      <c r="O4" s="29"/>
    </row>
    <row r="5" s="23" customFormat="1" ht="40.5" spans="1:15">
      <c r="A5" s="28">
        <v>3</v>
      </c>
      <c r="B5" s="28" t="s">
        <v>287</v>
      </c>
      <c r="C5" s="28" t="s">
        <v>40</v>
      </c>
      <c r="D5" s="28" t="s">
        <v>282</v>
      </c>
      <c r="E5" s="28" t="s">
        <v>283</v>
      </c>
      <c r="F5" s="28" t="s">
        <v>43</v>
      </c>
      <c r="G5" s="28" t="s">
        <v>288</v>
      </c>
      <c r="H5" s="28">
        <v>100</v>
      </c>
      <c r="I5" s="28">
        <v>100</v>
      </c>
      <c r="J5" s="28">
        <v>0</v>
      </c>
      <c r="K5" s="28" t="s">
        <v>289</v>
      </c>
      <c r="L5" s="28" t="s">
        <v>151</v>
      </c>
      <c r="M5" s="28">
        <v>100</v>
      </c>
      <c r="N5" s="28"/>
      <c r="O5" s="28"/>
    </row>
    <row r="6" ht="30" customHeight="1" spans="1:15">
      <c r="A6" s="28">
        <v>4</v>
      </c>
      <c r="B6" s="28" t="s">
        <v>290</v>
      </c>
      <c r="C6" s="28" t="s">
        <v>40</v>
      </c>
      <c r="D6" s="28" t="s">
        <v>291</v>
      </c>
      <c r="E6" s="28" t="s">
        <v>184</v>
      </c>
      <c r="F6" s="28" t="s">
        <v>43</v>
      </c>
      <c r="G6" s="28" t="s">
        <v>292</v>
      </c>
      <c r="H6" s="28">
        <v>25</v>
      </c>
      <c r="I6" s="28">
        <v>25</v>
      </c>
      <c r="J6" s="28">
        <v>0</v>
      </c>
      <c r="K6" s="28" t="s">
        <v>293</v>
      </c>
      <c r="L6" s="28" t="s">
        <v>294</v>
      </c>
      <c r="M6" s="28">
        <v>200</v>
      </c>
      <c r="N6" s="28"/>
      <c r="O6" s="28"/>
    </row>
    <row r="7" ht="40.5" spans="1:15">
      <c r="A7" s="28">
        <v>5</v>
      </c>
      <c r="B7" s="28" t="s">
        <v>295</v>
      </c>
      <c r="C7" s="28" t="s">
        <v>40</v>
      </c>
      <c r="D7" s="28" t="s">
        <v>296</v>
      </c>
      <c r="E7" s="28" t="s">
        <v>184</v>
      </c>
      <c r="F7" s="28" t="s">
        <v>43</v>
      </c>
      <c r="G7" s="28" t="s">
        <v>297</v>
      </c>
      <c r="H7" s="28">
        <v>25</v>
      </c>
      <c r="I7" s="28">
        <v>25</v>
      </c>
      <c r="J7" s="28">
        <v>0</v>
      </c>
      <c r="K7" s="28" t="s">
        <v>298</v>
      </c>
      <c r="L7" s="28" t="s">
        <v>294</v>
      </c>
      <c r="M7" s="28">
        <v>100</v>
      </c>
      <c r="N7" s="28"/>
      <c r="O7" s="28"/>
    </row>
    <row r="8" ht="43" customHeight="1" spans="1:15">
      <c r="A8" s="28">
        <v>6</v>
      </c>
      <c r="B8" s="28" t="s">
        <v>299</v>
      </c>
      <c r="C8" s="28" t="s">
        <v>40</v>
      </c>
      <c r="D8" s="28" t="s">
        <v>300</v>
      </c>
      <c r="E8" s="28" t="s">
        <v>184</v>
      </c>
      <c r="F8" s="28" t="s">
        <v>43</v>
      </c>
      <c r="G8" s="28" t="s">
        <v>301</v>
      </c>
      <c r="H8" s="28">
        <v>29</v>
      </c>
      <c r="I8" s="28">
        <v>29</v>
      </c>
      <c r="J8" s="28">
        <v>0</v>
      </c>
      <c r="K8" s="28" t="s">
        <v>302</v>
      </c>
      <c r="L8" s="28" t="s">
        <v>294</v>
      </c>
      <c r="M8" s="28">
        <v>2838</v>
      </c>
      <c r="N8" s="28" t="s">
        <v>303</v>
      </c>
      <c r="O8" s="29"/>
    </row>
    <row r="9" s="24" customFormat="1" ht="67.5" spans="1:15">
      <c r="A9" s="30">
        <v>7</v>
      </c>
      <c r="B9" s="30" t="s">
        <v>304</v>
      </c>
      <c r="C9" s="30" t="s">
        <v>40</v>
      </c>
      <c r="D9" s="30" t="s">
        <v>305</v>
      </c>
      <c r="E9" s="30" t="s">
        <v>283</v>
      </c>
      <c r="F9" s="30" t="s">
        <v>43</v>
      </c>
      <c r="G9" s="30" t="s">
        <v>306</v>
      </c>
      <c r="H9" s="30">
        <v>300</v>
      </c>
      <c r="I9" s="30">
        <v>300</v>
      </c>
      <c r="J9" s="30">
        <v>200</v>
      </c>
      <c r="K9" s="30">
        <v>100</v>
      </c>
      <c r="L9" s="30" t="s">
        <v>45</v>
      </c>
      <c r="M9" s="30">
        <v>4000</v>
      </c>
      <c r="N9" s="30"/>
      <c r="O9" s="31"/>
    </row>
    <row r="10" s="23" customFormat="1" ht="67.5" spans="1:15">
      <c r="A10" s="28">
        <v>8</v>
      </c>
      <c r="B10" s="28" t="s">
        <v>307</v>
      </c>
      <c r="C10" s="28" t="s">
        <v>40</v>
      </c>
      <c r="D10" s="28" t="s">
        <v>305</v>
      </c>
      <c r="E10" s="28" t="s">
        <v>283</v>
      </c>
      <c r="F10" s="28" t="s">
        <v>43</v>
      </c>
      <c r="G10" s="28" t="s">
        <v>308</v>
      </c>
      <c r="H10" s="28">
        <v>400</v>
      </c>
      <c r="I10" s="28">
        <v>400</v>
      </c>
      <c r="J10" s="28">
        <v>100</v>
      </c>
      <c r="K10" s="28" t="s">
        <v>309</v>
      </c>
      <c r="L10" s="28" t="s">
        <v>130</v>
      </c>
      <c r="M10" s="28">
        <v>4000</v>
      </c>
      <c r="N10" s="32"/>
      <c r="O10" s="32"/>
    </row>
    <row r="11" spans="1:15">
      <c r="A11" s="32"/>
      <c r="B11" s="32"/>
      <c r="C11" s="32"/>
      <c r="D11" s="32"/>
      <c r="E11" s="32"/>
      <c r="F11" s="32"/>
      <c r="G11" s="28" t="s">
        <v>58</v>
      </c>
      <c r="H11" s="28">
        <f>SUM(H3:H10)</f>
        <v>933</v>
      </c>
      <c r="I11" s="28">
        <f>SUM(I3:I10)</f>
        <v>933</v>
      </c>
      <c r="J11" s="28">
        <f>SUM(J3:J10)</f>
        <v>300</v>
      </c>
      <c r="K11" s="32"/>
      <c r="L11" s="32"/>
      <c r="M11" s="32"/>
      <c r="N11" s="32"/>
      <c r="O11" s="32"/>
    </row>
  </sheetData>
  <mergeCells count="1">
    <mergeCell ref="A1:O1"/>
  </mergeCells>
  <pageMargins left="0.75" right="0.75" top="1" bottom="1" header="0.5" footer="0.5"/>
  <pageSetup paperSize="9" scale="7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zoomScale="70" zoomScaleNormal="70" workbookViewId="0">
      <selection activeCell="T7" sqref="T7"/>
    </sheetView>
  </sheetViews>
  <sheetFormatPr defaultColWidth="9" defaultRowHeight="13.5"/>
  <cols>
    <col min="1" max="1" width="6.5" customWidth="1"/>
    <col min="2" max="2" width="11.25" customWidth="1"/>
    <col min="7" max="7" width="27.1083333333333" customWidth="1"/>
    <col min="8" max="8" width="12.3333333333333" hidden="1" customWidth="1"/>
    <col min="9" max="10" width="12.3333333333333" customWidth="1"/>
    <col min="11" max="11" width="9" hidden="1" customWidth="1"/>
    <col min="12" max="12" width="20.5" customWidth="1"/>
    <col min="15" max="15" width="18.1083333333333" customWidth="1"/>
  </cols>
  <sheetData>
    <row r="1" ht="25.5" spans="1:16">
      <c r="A1" s="16" t="s">
        <v>276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42.75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73</v>
      </c>
      <c r="H2" s="18" t="s">
        <v>8</v>
      </c>
      <c r="I2" s="17" t="s">
        <v>9</v>
      </c>
      <c r="J2" s="18" t="s">
        <v>10</v>
      </c>
      <c r="K2" s="18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9" t="s">
        <v>16</v>
      </c>
    </row>
    <row r="3" s="5" customFormat="1" ht="76.5" customHeight="1" spans="1:16">
      <c r="A3" s="20">
        <v>1</v>
      </c>
      <c r="B3" s="20" t="s">
        <v>310</v>
      </c>
      <c r="C3" s="20" t="s">
        <v>49</v>
      </c>
      <c r="D3" s="20" t="s">
        <v>311</v>
      </c>
      <c r="E3" s="20" t="s">
        <v>283</v>
      </c>
      <c r="F3" s="20" t="s">
        <v>43</v>
      </c>
      <c r="G3" s="20" t="s">
        <v>312</v>
      </c>
      <c r="H3" s="20">
        <v>260</v>
      </c>
      <c r="I3" s="20">
        <v>260</v>
      </c>
      <c r="J3" s="20">
        <v>0</v>
      </c>
      <c r="K3" s="20"/>
      <c r="L3" s="20" t="s">
        <v>313</v>
      </c>
      <c r="M3" s="20"/>
      <c r="N3" s="20">
        <v>2021</v>
      </c>
      <c r="O3" s="20" t="s">
        <v>314</v>
      </c>
      <c r="P3" s="20" t="s">
        <v>315</v>
      </c>
    </row>
    <row r="4" s="14" customFormat="1" ht="54" spans="1:16">
      <c r="A4" s="20">
        <v>2</v>
      </c>
      <c r="B4" s="20" t="s">
        <v>316</v>
      </c>
      <c r="C4" s="20" t="s">
        <v>49</v>
      </c>
      <c r="D4" s="20" t="s">
        <v>317</v>
      </c>
      <c r="E4" s="20" t="s">
        <v>86</v>
      </c>
      <c r="F4" s="20" t="s">
        <v>43</v>
      </c>
      <c r="G4" s="20" t="s">
        <v>318</v>
      </c>
      <c r="H4" s="20">
        <v>28</v>
      </c>
      <c r="I4" s="20">
        <v>28</v>
      </c>
      <c r="J4" s="20">
        <v>0</v>
      </c>
      <c r="K4" s="20"/>
      <c r="L4" s="20" t="s">
        <v>318</v>
      </c>
      <c r="M4" s="20"/>
      <c r="N4" s="20">
        <v>775</v>
      </c>
      <c r="O4" s="20" t="s">
        <v>319</v>
      </c>
      <c r="P4" s="20"/>
    </row>
    <row r="5" s="5" customFormat="1" ht="65" customHeight="1" spans="1:16">
      <c r="A5" s="20">
        <v>3</v>
      </c>
      <c r="B5" s="20" t="s">
        <v>320</v>
      </c>
      <c r="C5" s="20" t="s">
        <v>49</v>
      </c>
      <c r="D5" s="20" t="s">
        <v>321</v>
      </c>
      <c r="E5" s="20" t="s">
        <v>184</v>
      </c>
      <c r="F5" s="20" t="s">
        <v>43</v>
      </c>
      <c r="G5" s="20" t="s">
        <v>322</v>
      </c>
      <c r="H5" s="20">
        <v>290</v>
      </c>
      <c r="I5" s="20">
        <v>290</v>
      </c>
      <c r="J5" s="20">
        <v>0</v>
      </c>
      <c r="K5" s="20"/>
      <c r="L5" s="20" t="s">
        <v>322</v>
      </c>
      <c r="M5" s="20"/>
      <c r="N5" s="20">
        <v>20000</v>
      </c>
      <c r="O5" s="20" t="s">
        <v>323</v>
      </c>
      <c r="P5" s="20"/>
    </row>
    <row r="6" s="5" customFormat="1" ht="95" customHeight="1" spans="1:16">
      <c r="A6" s="20">
        <v>4</v>
      </c>
      <c r="B6" s="20" t="s">
        <v>324</v>
      </c>
      <c r="C6" s="20" t="s">
        <v>49</v>
      </c>
      <c r="D6" s="20" t="s">
        <v>50</v>
      </c>
      <c r="E6" s="20" t="s">
        <v>184</v>
      </c>
      <c r="F6" s="20" t="s">
        <v>43</v>
      </c>
      <c r="G6" s="20" t="s">
        <v>325</v>
      </c>
      <c r="H6" s="20">
        <v>180</v>
      </c>
      <c r="I6" s="20">
        <v>180</v>
      </c>
      <c r="J6" s="20">
        <v>0</v>
      </c>
      <c r="K6" s="20"/>
      <c r="L6" s="20" t="s">
        <v>326</v>
      </c>
      <c r="M6" s="20"/>
      <c r="N6" s="20">
        <v>523</v>
      </c>
      <c r="O6" s="20" t="s">
        <v>327</v>
      </c>
      <c r="P6" s="20"/>
    </row>
    <row r="7" s="5" customFormat="1" ht="74" customHeight="1" spans="1:16">
      <c r="A7" s="20">
        <v>5</v>
      </c>
      <c r="B7" s="20" t="s">
        <v>328</v>
      </c>
      <c r="C7" s="20" t="s">
        <v>49</v>
      </c>
      <c r="D7" s="20" t="s">
        <v>321</v>
      </c>
      <c r="E7" s="20" t="s">
        <v>184</v>
      </c>
      <c r="F7" s="20" t="s">
        <v>43</v>
      </c>
      <c r="G7" s="20" t="s">
        <v>329</v>
      </c>
      <c r="H7" s="20">
        <v>155</v>
      </c>
      <c r="I7" s="20">
        <v>155</v>
      </c>
      <c r="J7" s="20">
        <v>0</v>
      </c>
      <c r="K7" s="20"/>
      <c r="L7" s="20" t="s">
        <v>329</v>
      </c>
      <c r="M7" s="20"/>
      <c r="N7" s="20">
        <v>17725</v>
      </c>
      <c r="O7" s="20" t="s">
        <v>330</v>
      </c>
      <c r="P7" s="20"/>
    </row>
    <row r="8" s="5" customFormat="1" ht="91" customHeight="1" spans="1:16">
      <c r="A8" s="20">
        <v>6</v>
      </c>
      <c r="B8" s="20" t="s">
        <v>331</v>
      </c>
      <c r="C8" s="20" t="s">
        <v>49</v>
      </c>
      <c r="D8" s="20" t="s">
        <v>321</v>
      </c>
      <c r="E8" s="20" t="s">
        <v>184</v>
      </c>
      <c r="F8" s="20" t="s">
        <v>43</v>
      </c>
      <c r="G8" s="20" t="s">
        <v>332</v>
      </c>
      <c r="H8" s="20">
        <v>150</v>
      </c>
      <c r="I8" s="20">
        <v>150</v>
      </c>
      <c r="J8" s="20">
        <v>0</v>
      </c>
      <c r="K8" s="20"/>
      <c r="L8" s="20" t="s">
        <v>332</v>
      </c>
      <c r="M8" s="20"/>
      <c r="N8" s="20">
        <v>17725</v>
      </c>
      <c r="O8" s="20" t="s">
        <v>333</v>
      </c>
      <c r="P8" s="20"/>
    </row>
    <row r="9" s="5" customFormat="1" ht="41" customHeight="1" spans="1:16">
      <c r="A9" s="20">
        <v>7</v>
      </c>
      <c r="B9" s="20" t="s">
        <v>334</v>
      </c>
      <c r="C9" s="20" t="s">
        <v>49</v>
      </c>
      <c r="D9" s="20" t="s">
        <v>335</v>
      </c>
      <c r="E9" s="20" t="s">
        <v>184</v>
      </c>
      <c r="F9" s="20" t="s">
        <v>43</v>
      </c>
      <c r="G9" s="20" t="s">
        <v>336</v>
      </c>
      <c r="H9" s="20">
        <v>27.5</v>
      </c>
      <c r="I9" s="20">
        <v>27.5</v>
      </c>
      <c r="J9" s="20">
        <v>0</v>
      </c>
      <c r="K9" s="20"/>
      <c r="L9" s="20" t="s">
        <v>336</v>
      </c>
      <c r="M9" s="20"/>
      <c r="N9" s="20">
        <v>1549</v>
      </c>
      <c r="O9" s="20" t="s">
        <v>337</v>
      </c>
      <c r="P9" s="20"/>
    </row>
    <row r="10" s="5" customFormat="1" ht="54" spans="1:16">
      <c r="A10" s="20">
        <v>8</v>
      </c>
      <c r="B10" s="20" t="s">
        <v>338</v>
      </c>
      <c r="C10" s="20" t="s">
        <v>49</v>
      </c>
      <c r="D10" s="20" t="s">
        <v>335</v>
      </c>
      <c r="E10" s="20" t="s">
        <v>283</v>
      </c>
      <c r="F10" s="20" t="s">
        <v>339</v>
      </c>
      <c r="G10" s="20" t="s">
        <v>340</v>
      </c>
      <c r="H10" s="20">
        <v>45</v>
      </c>
      <c r="I10" s="20">
        <v>45</v>
      </c>
      <c r="J10" s="20">
        <v>0</v>
      </c>
      <c r="K10" s="20"/>
      <c r="L10" s="20" t="s">
        <v>340</v>
      </c>
      <c r="M10" s="20"/>
      <c r="N10" s="20">
        <v>1549</v>
      </c>
      <c r="O10" s="20" t="s">
        <v>341</v>
      </c>
      <c r="P10" s="20"/>
    </row>
    <row r="11" s="5" customFormat="1" ht="81" spans="1:16">
      <c r="A11" s="20">
        <v>9</v>
      </c>
      <c r="B11" s="20" t="s">
        <v>342</v>
      </c>
      <c r="C11" s="20" t="s">
        <v>49</v>
      </c>
      <c r="D11" s="20" t="s">
        <v>311</v>
      </c>
      <c r="E11" s="20" t="s">
        <v>184</v>
      </c>
      <c r="F11" s="20" t="s">
        <v>35</v>
      </c>
      <c r="G11" s="20" t="s">
        <v>343</v>
      </c>
      <c r="H11" s="20">
        <v>40</v>
      </c>
      <c r="I11" s="20">
        <v>40</v>
      </c>
      <c r="J11" s="20">
        <v>0</v>
      </c>
      <c r="K11" s="20"/>
      <c r="L11" s="20" t="s">
        <v>343</v>
      </c>
      <c r="M11" s="20"/>
      <c r="N11" s="20">
        <v>1493</v>
      </c>
      <c r="O11" s="20" t="s">
        <v>344</v>
      </c>
      <c r="P11" s="20"/>
    </row>
    <row r="12" s="5" customFormat="1" ht="40.5" spans="1:16">
      <c r="A12" s="20">
        <v>10</v>
      </c>
      <c r="B12" s="20" t="s">
        <v>345</v>
      </c>
      <c r="C12" s="20" t="s">
        <v>49</v>
      </c>
      <c r="D12" s="20" t="s">
        <v>346</v>
      </c>
      <c r="E12" s="20" t="s">
        <v>347</v>
      </c>
      <c r="F12" s="20" t="s">
        <v>43</v>
      </c>
      <c r="G12" s="20" t="s">
        <v>348</v>
      </c>
      <c r="H12" s="20">
        <v>15</v>
      </c>
      <c r="I12" s="20">
        <v>15</v>
      </c>
      <c r="J12" s="20">
        <v>0</v>
      </c>
      <c r="K12" s="20"/>
      <c r="L12" s="20" t="s">
        <v>348</v>
      </c>
      <c r="M12" s="20"/>
      <c r="N12" s="20">
        <v>1608</v>
      </c>
      <c r="O12" s="20" t="s">
        <v>349</v>
      </c>
      <c r="P12" s="20"/>
    </row>
    <row r="13" s="5" customFormat="1" ht="81" spans="1:16">
      <c r="A13" s="20">
        <v>11</v>
      </c>
      <c r="B13" s="20" t="s">
        <v>350</v>
      </c>
      <c r="C13" s="20" t="s">
        <v>49</v>
      </c>
      <c r="D13" s="20" t="s">
        <v>351</v>
      </c>
      <c r="E13" s="20" t="s">
        <v>283</v>
      </c>
      <c r="F13" s="20" t="s">
        <v>43</v>
      </c>
      <c r="G13" s="20" t="s">
        <v>352</v>
      </c>
      <c r="H13" s="20">
        <v>58</v>
      </c>
      <c r="I13" s="20">
        <v>58</v>
      </c>
      <c r="J13" s="20">
        <v>0</v>
      </c>
      <c r="K13" s="20"/>
      <c r="L13" s="20" t="s">
        <v>353</v>
      </c>
      <c r="M13" s="20"/>
      <c r="N13" s="20">
        <v>1390</v>
      </c>
      <c r="O13" s="20" t="s">
        <v>354</v>
      </c>
      <c r="P13" s="20"/>
    </row>
    <row r="14" s="14" customFormat="1" ht="44" customHeight="1" spans="1:16">
      <c r="A14" s="20">
        <v>12</v>
      </c>
      <c r="B14" s="20" t="s">
        <v>355</v>
      </c>
      <c r="C14" s="20" t="s">
        <v>49</v>
      </c>
      <c r="D14" s="20" t="s">
        <v>356</v>
      </c>
      <c r="E14" s="20" t="s">
        <v>86</v>
      </c>
      <c r="F14" s="20" t="s">
        <v>43</v>
      </c>
      <c r="G14" s="20" t="s">
        <v>357</v>
      </c>
      <c r="H14" s="20">
        <v>20</v>
      </c>
      <c r="I14" s="20">
        <v>20</v>
      </c>
      <c r="J14" s="20">
        <v>0</v>
      </c>
      <c r="K14" s="20"/>
      <c r="L14" s="20" t="s">
        <v>357</v>
      </c>
      <c r="M14" s="20"/>
      <c r="N14" s="20">
        <v>658</v>
      </c>
      <c r="O14" s="20" t="s">
        <v>358</v>
      </c>
      <c r="P14" s="21"/>
    </row>
    <row r="15" s="15" customFormat="1" ht="75.75" customHeight="1" spans="1:16">
      <c r="A15" s="20">
        <v>13</v>
      </c>
      <c r="B15" s="20" t="s">
        <v>359</v>
      </c>
      <c r="C15" s="20" t="s">
        <v>49</v>
      </c>
      <c r="D15" s="20" t="s">
        <v>360</v>
      </c>
      <c r="E15" s="20" t="s">
        <v>184</v>
      </c>
      <c r="F15" s="20" t="s">
        <v>43</v>
      </c>
      <c r="G15" s="20" t="s">
        <v>361</v>
      </c>
      <c r="H15" s="20">
        <v>86</v>
      </c>
      <c r="I15" s="20">
        <v>86</v>
      </c>
      <c r="J15" s="20">
        <v>0</v>
      </c>
      <c r="K15" s="20"/>
      <c r="L15" s="20" t="s">
        <v>361</v>
      </c>
      <c r="M15" s="20"/>
      <c r="N15" s="20">
        <v>400</v>
      </c>
      <c r="O15" s="20" t="s">
        <v>362</v>
      </c>
      <c r="P15" s="22"/>
    </row>
  </sheetData>
  <mergeCells count="1">
    <mergeCell ref="A1:P1"/>
  </mergeCells>
  <pageMargins left="0.751388888888889" right="0.751388888888889" top="0.629861111111111" bottom="0.66875" header="0.5" footer="0.5"/>
  <pageSetup paperSize="9" scale="77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13" sqref="F13"/>
    </sheetView>
  </sheetViews>
  <sheetFormatPr defaultColWidth="9" defaultRowHeight="13.5"/>
  <cols>
    <col min="1" max="1" width="13" customWidth="1"/>
    <col min="2" max="2" width="14.25" customWidth="1"/>
    <col min="3" max="3" width="13" customWidth="1"/>
    <col min="4" max="4" width="7.63333333333333" customWidth="1"/>
    <col min="5" max="5" width="9" customWidth="1"/>
    <col min="6" max="6" width="38" customWidth="1"/>
    <col min="7" max="7" width="8.38333333333333" customWidth="1"/>
    <col min="8" max="8" width="9.75" customWidth="1"/>
    <col min="10" max="10" width="7.5" customWidth="1"/>
    <col min="11" max="11" width="13.5" customWidth="1"/>
    <col min="12" max="12" width="6.38333333333333" customWidth="1"/>
    <col min="13" max="13" width="7.63333333333333" customWidth="1"/>
    <col min="14" max="14" width="15" customWidth="1"/>
  </cols>
  <sheetData>
    <row r="1" ht="31.5" spans="1:15">
      <c r="A1" s="6" t="s">
        <v>363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4" spans="1:15">
      <c r="A2" s="7" t="s">
        <v>2</v>
      </c>
      <c r="B2" s="7" t="s">
        <v>364</v>
      </c>
      <c r="C2" s="7" t="s">
        <v>5</v>
      </c>
      <c r="D2" s="7" t="s">
        <v>6</v>
      </c>
      <c r="E2" s="7" t="s">
        <v>365</v>
      </c>
      <c r="F2" s="7" t="s">
        <v>366</v>
      </c>
      <c r="G2" s="7" t="s">
        <v>8</v>
      </c>
      <c r="H2" s="8" t="s">
        <v>9</v>
      </c>
      <c r="I2" s="8" t="s">
        <v>10</v>
      </c>
      <c r="J2" s="8" t="s">
        <v>367</v>
      </c>
      <c r="K2" s="8" t="s">
        <v>12</v>
      </c>
      <c r="L2" s="8" t="s">
        <v>13</v>
      </c>
      <c r="M2" s="8" t="s">
        <v>14</v>
      </c>
      <c r="N2" s="8" t="s">
        <v>15</v>
      </c>
      <c r="O2" s="9" t="s">
        <v>72</v>
      </c>
    </row>
    <row r="3" ht="40.5" spans="1:15">
      <c r="A3" s="10" t="s">
        <v>368</v>
      </c>
      <c r="B3" s="10" t="s">
        <v>369</v>
      </c>
      <c r="C3" s="11" t="s">
        <v>370</v>
      </c>
      <c r="D3" s="11" t="s">
        <v>43</v>
      </c>
      <c r="E3" s="11" t="s">
        <v>371</v>
      </c>
      <c r="F3" s="10" t="s">
        <v>372</v>
      </c>
      <c r="G3" s="9">
        <v>1200</v>
      </c>
      <c r="H3" s="9">
        <v>600</v>
      </c>
      <c r="I3" s="9">
        <v>100</v>
      </c>
      <c r="J3" s="9">
        <v>7</v>
      </c>
      <c r="K3" s="9">
        <v>1500</v>
      </c>
      <c r="L3" s="9" t="s">
        <v>373</v>
      </c>
      <c r="M3" s="9">
        <v>1261</v>
      </c>
      <c r="N3" s="9" t="s">
        <v>374</v>
      </c>
      <c r="O3" s="9">
        <v>1</v>
      </c>
    </row>
    <row r="4" ht="40.5" spans="1:15">
      <c r="A4" s="10" t="s">
        <v>375</v>
      </c>
      <c r="B4" s="10" t="s">
        <v>369</v>
      </c>
      <c r="C4" s="11" t="s">
        <v>376</v>
      </c>
      <c r="D4" s="11" t="s">
        <v>377</v>
      </c>
      <c r="E4" s="11" t="s">
        <v>371</v>
      </c>
      <c r="F4" s="10" t="s">
        <v>378</v>
      </c>
      <c r="G4" s="9">
        <v>350</v>
      </c>
      <c r="H4" s="9">
        <v>200</v>
      </c>
      <c r="I4" s="9">
        <v>50</v>
      </c>
      <c r="J4" s="9">
        <v>7</v>
      </c>
      <c r="K4" s="9">
        <v>350</v>
      </c>
      <c r="L4" s="9" t="s">
        <v>379</v>
      </c>
      <c r="M4" s="9">
        <v>1261</v>
      </c>
      <c r="N4" s="9" t="s">
        <v>380</v>
      </c>
      <c r="O4" s="9">
        <v>2</v>
      </c>
    </row>
    <row r="5" spans="1:15">
      <c r="A5" s="10"/>
      <c r="B5" s="10"/>
      <c r="C5" s="11"/>
      <c r="D5" s="11"/>
      <c r="E5" s="11"/>
      <c r="F5" s="12"/>
      <c r="G5" s="12"/>
      <c r="H5" s="12"/>
      <c r="I5" s="9"/>
      <c r="J5" s="9"/>
      <c r="K5" s="9"/>
      <c r="L5" s="9"/>
      <c r="M5" s="9"/>
      <c r="N5" s="9"/>
      <c r="O5" s="9"/>
    </row>
    <row r="6" spans="1:15">
      <c r="A6" s="10"/>
      <c r="B6" s="10"/>
      <c r="C6" s="11"/>
      <c r="D6" s="11"/>
      <c r="E6" s="11"/>
      <c r="F6" s="10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0"/>
      <c r="B7" s="10"/>
      <c r="C7" s="11"/>
      <c r="D7" s="11"/>
      <c r="E7" s="11"/>
      <c r="F7" s="12"/>
      <c r="G7" s="12"/>
      <c r="H7" s="12"/>
      <c r="I7" s="9"/>
      <c r="J7" s="9"/>
      <c r="K7" s="9"/>
      <c r="L7" s="9"/>
      <c r="M7" s="9"/>
      <c r="N7" s="13"/>
      <c r="O7" s="9"/>
    </row>
    <row r="8" spans="1:15">
      <c r="A8" s="10"/>
      <c r="B8" s="10"/>
      <c r="C8" s="11"/>
      <c r="D8" s="11"/>
      <c r="E8" s="11"/>
      <c r="F8" s="10"/>
      <c r="G8" s="9"/>
      <c r="H8" s="9"/>
      <c r="I8" s="9"/>
      <c r="J8" s="9"/>
      <c r="K8" s="9"/>
      <c r="L8" s="9"/>
      <c r="M8" s="9"/>
      <c r="N8" s="13"/>
      <c r="O8" s="9"/>
    </row>
    <row r="9" spans="1:15">
      <c r="A9" s="10"/>
      <c r="B9" s="10"/>
      <c r="C9" s="11"/>
      <c r="D9" s="11"/>
      <c r="E9" s="11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10"/>
      <c r="B10" s="10"/>
      <c r="C10" s="11"/>
      <c r="D10" s="11"/>
      <c r="E10" s="11"/>
      <c r="F10" s="1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10"/>
      <c r="B11" s="10"/>
      <c r="C11" s="11"/>
      <c r="D11" s="11"/>
      <c r="E11" s="11"/>
      <c r="F11" s="1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10"/>
      <c r="C12" s="9"/>
      <c r="D12" s="11"/>
      <c r="E12" s="9"/>
      <c r="F12" s="9"/>
      <c r="G12" s="9"/>
      <c r="H12" s="9"/>
      <c r="I12" s="9"/>
      <c r="J12" s="9"/>
      <c r="K12" s="9"/>
      <c r="L12" s="9"/>
      <c r="M12" s="9"/>
      <c r="N12" s="13"/>
      <c r="O12" s="9"/>
    </row>
    <row r="13" spans="1:15">
      <c r="A13" s="9"/>
      <c r="B13" s="10"/>
      <c r="C13" s="9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</sheetData>
  <mergeCells count="1">
    <mergeCell ref="A1:O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:X10"/>
  <sheetViews>
    <sheetView workbookViewId="0">
      <selection activeCell="Q25" sqref="Q25"/>
    </sheetView>
  </sheetViews>
  <sheetFormatPr defaultColWidth="9" defaultRowHeight="13.5"/>
  <sheetData>
    <row r="7" spans="7:24">
      <c r="G7" s="1"/>
      <c r="H7" s="1"/>
      <c r="I7" s="1"/>
      <c r="J7" s="1" t="s">
        <v>381</v>
      </c>
      <c r="K7" s="1" t="s">
        <v>382</v>
      </c>
      <c r="L7" s="1" t="s">
        <v>383</v>
      </c>
      <c r="M7" s="1" t="s">
        <v>384</v>
      </c>
      <c r="N7" s="1" t="s">
        <v>385</v>
      </c>
      <c r="O7" s="1"/>
      <c r="P7" s="1" t="s">
        <v>386</v>
      </c>
      <c r="Q7" s="1" t="s">
        <v>384</v>
      </c>
      <c r="R7" s="1" t="s">
        <v>387</v>
      </c>
      <c r="S7" s="1"/>
      <c r="T7" s="1" t="s">
        <v>388</v>
      </c>
      <c r="U7" s="1" t="s">
        <v>389</v>
      </c>
      <c r="V7" s="1" t="s">
        <v>390</v>
      </c>
      <c r="W7" s="1"/>
      <c r="X7" s="1"/>
    </row>
    <row r="8" spans="7:24">
      <c r="G8" s="2" t="s">
        <v>391</v>
      </c>
      <c r="H8" s="2"/>
      <c r="I8" s="2"/>
      <c r="J8" s="2">
        <f>120*3*90+100*3.5*90</f>
        <v>63900</v>
      </c>
      <c r="K8" s="2">
        <f>60*2.2*(40+60+16+15)+60*1*0.5*350</f>
        <v>27792</v>
      </c>
      <c r="L8" s="2">
        <f>26*6+18*7*(95+17)</f>
        <v>14268</v>
      </c>
      <c r="M8" s="2">
        <f>980*75</f>
        <v>73500</v>
      </c>
      <c r="N8" s="2">
        <v>260000</v>
      </c>
      <c r="O8" s="2"/>
      <c r="P8" s="2">
        <v>0</v>
      </c>
      <c r="Q8" s="2">
        <f>1200*75</f>
        <v>90000</v>
      </c>
      <c r="R8" s="2">
        <f>35*2*2.5*90+25*1050</f>
        <v>42000</v>
      </c>
      <c r="S8" s="2"/>
      <c r="T8" s="3">
        <v>0.09</v>
      </c>
      <c r="U8" s="3">
        <v>0.05</v>
      </c>
      <c r="V8" s="4">
        <v>0.024</v>
      </c>
      <c r="W8" s="2">
        <f>SUM(J8:R8)*1.18</f>
        <v>674322.8</v>
      </c>
      <c r="X8" s="2"/>
    </row>
    <row r="9" spans="7:24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>
        <f>5435*0.3*0.63</f>
        <v>1027.215</v>
      </c>
      <c r="U9" s="1"/>
      <c r="V9" s="1"/>
      <c r="W9" s="1"/>
      <c r="X9" s="1"/>
    </row>
    <row r="10" spans="7:24"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600元以内项目计划初稿</vt:lpstr>
      <vt:lpstr>各乡镇拟安排资金</vt:lpstr>
      <vt:lpstr>码市镇</vt:lpstr>
      <vt:lpstr>小圩壮族乡</vt:lpstr>
      <vt:lpstr>沱江镇</vt:lpstr>
      <vt:lpstr>涔天河镇</vt:lpstr>
      <vt:lpstr>水口镇</vt:lpstr>
      <vt:lpstr>涛圩镇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2025-03-20T08:35:00Z</dcterms:created>
  <dcterms:modified xsi:type="dcterms:W3CDTF">2026-07-09T03:35:36Z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EC7174E0268B47A6965B6943A84AD26A_13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